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960" documentId="120_S{2AC9BD13-BADA-5192-A53E-5A8FF88502F6}" xr6:coauthVersionLast="47" xr6:coauthVersionMax="47" xr10:uidLastSave="{6884BF34-35BE-48E9-87CE-D1ECA075483E}"/>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<sst xmlns="http://schemas.openxmlformats.org/spreadsheetml/2006/main" count="181558" uniqueCount="39156">
  <si>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</si>
  <si>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</si>
  <si>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</si>
  <si>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</si>
  <si>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</si>
  <si>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</si>
  <si>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</si>
  <si>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</si>
  <si>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</si>
  <si>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</si>
  <si>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</si>
  <si>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</si>
  <si>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</si>
  <si>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</si>
  <si>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</si>
  <si>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</si>
  <si>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</si>
  <si>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</si>
  <si>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</si>
  <si>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</si>
  <si>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</si>
  <si>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</si>
  <si>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</si>
  <si>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</si>
  <si>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</si>
  <si>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</si>
  <si>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</si>
  <si>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</si>
  <si>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</si>
  <si>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</si>
  <si>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</si>
  <si>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</si>
  <si>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</si>
  <si>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</si>
  <si>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</si>
  <si>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</si>
  <si>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</si>
  <si>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</si>
  <si>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</si>
  <si>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</si>
  <si>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</si>
  <si>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</si>
  <si>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</si>
  <si>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</si>
  <si>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</si>
  <si>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</si>
  <si>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</si>
  <si>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</si>
  <si>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</si>
  <si>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</si>
  <si>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</si>
  <si>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</si>
  <si>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</si>
  <si>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</si>
  <si>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</si>
  <si>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</si>
  <si>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</si>
  <si>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</si>
  <si>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</si>
  <si>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</si>
  <si>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</si>
  <si>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</si>
  <si>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</si>
  <si>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</si>
  <si>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</si>
  <si>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</si>
  <si>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</si>
  <si>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</si>
  <si>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</si>
  <si>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</si>
  <si>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</si>
  <si>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</si>
  <si>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</si>
  <si>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</si>
  <si>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</si>
  <si>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</si>
  <si>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</si>
  <si>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</si>
  <si>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</si>
  <si>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</si>
  <si>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</si>
  <si>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</si>
  <si>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</si>
  <si>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</si>
  <si>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</si>
  <si>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</si>
  <si>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</si>
  <si>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</si>
  <si>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</si>
  <si>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</si>
  <si>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</si>
  <si>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</si>
  <si>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</si>
  <si>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</si>
  <si>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</si>
  <si>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</si>
  <si>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</si>
  <si>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</si>
  <si>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</si>
  <si>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</si>
  <si>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</si>
  <si>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</si>
  <si>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</si>
  <si>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</si>
  <si>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</si>
  <si>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</si>
  <si>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</si>
  <si>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</si>
  <si>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</si>
  <si>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</si>
  <si>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</si>
  <si>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</si>
  <si>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</si>
  <si>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</si>
  <si>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</si>
  <si>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</si>
  <si>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</si>
  <si>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</si>
  <si>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</si>
  <si>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</si>
  <si>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</si>
  <si>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</si>
  <si>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</si>
  <si>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</si>
  <si>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</si>
  <si>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</si>
  <si>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</si>
  <si>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</si>
  <si>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</si>
  <si>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</si>
  <si>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</si>
  <si>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</si>
  <si>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</si>
  <si>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</si>
  <si>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</si>
  <si>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</si>
  <si>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</si>
  <si>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</si>
  <si>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</si>
  <si>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</si>
  <si>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</si>
  <si>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</si>
  <si>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</si>
  <si>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</si>
  <si>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</si>
  <si>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</si>
  <si>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</si>
  <si>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</si>
  <si>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</si>
  <si>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</si>
  <si>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</si>
  <si>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</si>
  <si>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</si>
  <si>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</si>
  <si>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</si>
  <si>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</si>
  <si>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</si>
  <si>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</si>
  <si>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</si>
  <si>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</si>
  <si>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</si>
  <si>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</si>
  <si>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</si>
  <si>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</si>
  <si>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</si>
  <si>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</si>
  <si>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</si>
  <si>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</si>
  <si>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</si>
  <si>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</si>
  <si>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</si>
  <si>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</si>
  <si>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</si>
  <si>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</si>
  <si>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</si>
  <si>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</si>
  <si>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</si>
  <si>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</si>
  <si>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</si>
  <si>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</si>
  <si>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</si>
  <si>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</si>
  <si>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</si>
  <si>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</si>
  <si>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</si>
  <si>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</si>
  <si>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</si>
  <si>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</si>
  <si>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</si>
  <si>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</si>
  <si>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</si>
  <si>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</si>
  <si>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</si>
  <si>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</si>
  <si>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</si>
  <si>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</si>
  <si>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</si>
  <si>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</si>
  <si>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</si>
  <si>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</si>
  <si>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</si>
  <si>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</si>
  <si>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</si>
  <si>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</si>
  <si>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</si>
  <si>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</si>
  <si>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</si>
  <si>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</si>
  <si>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</si>
  <si>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</si>
  <si>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</si>
  <si>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</si>
  <si>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</si>
  <si>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</si>
  <si>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</si>
  <si>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</si>
  <si>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</si>
  <si>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</si>
  <si>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</si>
  <si>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</si>
  <si>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</si>
  <si>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</si>
  <si>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</si>
  <si>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</si>
  <si>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</si>
  <si>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</si>
  <si>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</si>
  <si>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</si>
  <si>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</si>
  <si>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</si>
  <si>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</si>
  <si>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</si>
  <si>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</si>
  <si>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</si>
  <si>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</si>
  <si>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</si>
  <si>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</si>
  <si>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</si>
  <si>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</si>
  <si>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</si>
  <si>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</si>
  <si>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</si>
  <si>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</si>
  <si>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</si>
  <si>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</si>
  <si>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</si>
  <si>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</si>
  <si>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</si>
  <si>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</si>
  <si>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</si>
  <si>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</si>
  <si>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</si>
  <si>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</si>
  <si>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</si>
  <si>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</si>
  <si>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</si>
  <si>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</si>
  <si>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</si>
  <si>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</si>
  <si>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</si>
  <si>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</si>
  <si>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</si>
  <si>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</si>
  <si>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</si>
  <si>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</si>
  <si>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</si>
  <si>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</si>
  <si>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</si>
  <si>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</si>
  <si>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</si>
  <si>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</si>
  <si>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</si>
  <si>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</si>
  <si>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</si>
  <si>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</si>
  <si>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</si>
  <si>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</si>
  <si>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</si>
  <si>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</si>
  <si>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</si>
  <si>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</si>
  <si>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</si>
  <si>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</si>
  <si>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</si>
  <si>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</si>
  <si>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</si>
  <si>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</si>
  <si>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</si>
  <si>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</si>
  <si>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</si>
  <si>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</si>
  <si>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</si>
  <si>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</si>
  <si>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</si>
  <si>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</si>
  <si>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</si>
  <si>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</si>
  <si>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</si>
  <si>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</si>
  <si>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</si>
  <si>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</si>
  <si>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</si>
  <si>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</si>
  <si>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</si>
  <si>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</si>
  <si>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</si>
  <si>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</si>
  <si>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</si>
  <si>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</si>
  <si>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</si>
  <si>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</si>
  <si>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</si>
  <si>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</si>
  <si>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</si>
  <si>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</si>
  <si>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</si>
  <si>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</si>
  <si>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</si>
  <si>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</si>
  <si>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</si>
  <si>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</si>
  <si>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</si>
  <si>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</si>
  <si>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</si>
  <si>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</si>
  <si>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</si>
  <si>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</si>
  <si>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</si>
  <si>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</si>
  <si>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</si>
  <si>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</si>
  <si>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</si>
  <si>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</si>
  <si>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</si>
  <si>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</si>
  <si>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</si>
  <si>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</si>
  <si>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</si>
  <si>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</si>
  <si>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</si>
  <si>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</si>
  <si>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</si>
  <si>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</si>
  <si>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</si>
  <si>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</si>
  <si>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</si>
  <si>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</si>
  <si>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</si>
  <si>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</si>
  <si>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</si>
  <si>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</si>
  <si>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</si>
  <si>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</si>
  <si>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</si>
  <si>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</si>
  <si>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</si>
  <si>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</si>
  <si>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</si>
  <si>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</si>
  <si>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</si>
  <si>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</si>
  <si>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</si>
  <si>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</si>
  <si>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</si>
  <si>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</si>
  <si>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</si>
  <si>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</si>
  <si>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</si>
  <si>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</si>
  <si>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</si>
  <si>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</si>
  <si>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</si>
  <si>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</si>
  <si>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</si>
  <si>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</si>
  <si>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</si>
  <si>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</si>
  <si>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</si>
  <si>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</si>
  <si>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</si>
  <si>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</si>
  <si>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</si>
  <si>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</si>
  <si>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</si>
  <si>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</si>
  <si>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</si>
  <si>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</si>
  <si>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</si>
  <si>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</si>
  <si>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</si>
  <si>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</si>
  <si>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</si>
  <si>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</si>
  <si>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</si>
  <si>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</si>
  <si>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</si>
  <si>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</si>
  <si>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</si>
  <si>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</si>
  <si>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</si>
  <si>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</si>
  <si>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</si>
  <si>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</si>
  <si>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</si>
  <si>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</si>
  <si>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</si>
  <si>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</si>
  <si>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</si>
  <si>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</si>
  <si>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</si>
  <si>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</si>
  <si>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</si>
  <si>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</si>
  <si>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</si>
  <si>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</si>
  <si>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</si>
  <si>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</si>
  <si>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</si>
  <si>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</si>
  <si>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</si>
  <si>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</si>
  <si>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</si>
  <si>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</si>
  <si>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</si>
  <si>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</si>
  <si>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</si>
  <si>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</si>
  <si>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</si>
  <si>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</si>
  <si>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</si>
  <si>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</si>
  <si>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</si>
  <si>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</si>
  <si>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</si>
  <si>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</si>
  <si>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</si>
  <si>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</si>
  <si>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</si>
  <si>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</si>
  <si>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</si>
  <si>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</si>
  <si>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</si>
  <si>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</si>
  <si>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</si>
  <si>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</si>
  <si>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</si>
  <si>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</si>
  <si>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</si>
  <si>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</si>
  <si>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</si>
  <si>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</si>
  <si>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</si>
  <si>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</si>
  <si>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</si>
  <si>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</si>
  <si>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</si>
  <si>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</si>
  <si>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</si>
  <si>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</si>
  <si>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</si>
  <si>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</si>
  <si>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</si>
  <si>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</si>
  <si>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</si>
  <si>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</si>
  <si>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</si>
  <si>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</si>
  <si>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</si>
  <si>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</si>
  <si>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</si>
  <si>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</si>
  <si>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</si>
  <si>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</si>
  <si>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</si>
  <si>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</si>
  <si>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</si>
  <si>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</si>
  <si>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</si>
  <si>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</si>
  <si>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</si>
  <si>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</si>
  <si>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</si>
  <si>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</si>
  <si>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</si>
  <si>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</si>
  <si>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</si>
  <si>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</si>
  <si>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</si>
  <si>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</si>
  <si>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</si>
  <si>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</si>
  <si>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</si>
  <si>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</si>
  <si>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</si>
  <si>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</si>
  <si>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</si>
  <si>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</si>
  <si>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</si>
  <si>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</si>
  <si>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</si>
  <si>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</si>
  <si>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</si>
  <si>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</si>
  <si>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</si>
  <si>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</si>
  <si>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</si>
  <si>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</si>
  <si>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</si>
  <si>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</si>
  <si>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</si>
  <si>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</si>
  <si>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</si>
  <si>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</si>
  <si>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</si>
  <si>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</si>
  <si>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</si>
  <si>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</si>
  <si>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</si>
  <si>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</si>
  <si>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</si>
  <si>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</si>
  <si>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</si>
  <si>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</si>
  <si>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</si>
  <si>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</si>
  <si>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</si>
  <si>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</si>
  <si>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</si>
  <si>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</si>
  <si>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</si>
  <si>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</si>
  <si>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</si>
  <si>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</si>
  <si>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</si>
  <si>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</si>
  <si>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</si>
  <si>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</si>
  <si>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</si>
  <si>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</si>
  <si>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</si>
  <si>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</si>
  <si>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</si>
  <si>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</si>
  <si>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</si>
  <si>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</si>
  <si>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</si>
  <si>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</si>
  <si>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</si>
  <si>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</si>
  <si>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</si>
  <si>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</si>
  <si>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</si>
  <si>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</si>
  <si>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</si>
  <si>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</si>
  <si>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</si>
  <si>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</si>
  <si>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</si>
  <si>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</si>
  <si>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</si>
  <si>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</si>
  <si>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</si>
  <si>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</si>
  <si>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</si>
  <si>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</si>
  <si>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</si>
  <si>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</si>
  <si>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</si>
  <si>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</si>
  <si>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</si>
  <si>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</si>
  <si>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</si>
  <si>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</si>
  <si>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</si>
  <si>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</si>
  <si>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</si>
  <si>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</si>
  <si>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</si>
  <si>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</si>
  <si>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</si>
  <si>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</si>
  <si>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</si>
  <si>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</si>
  <si>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</si>
  <si>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</si>
  <si>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</si>
  <si>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</si>
  <si>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</si>
  <si>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</si>
  <si>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</si>
  <si>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</si>
  <si>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</si>
  <si>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</si>
  <si>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</si>
  <si>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</si>
  <si>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</si>
  <si>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</si>
  <si>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</si>
  <si>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</si>
  <si>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</si>
  <si>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</si>
  <si>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</si>
  <si>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</si>
  <si>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</si>
  <si>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</si>
  <si>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</si>
  <si>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</si>
  <si>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</si>
  <si>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</si>
  <si>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</si>
  <si>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</si>
  <si>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</si>
  <si>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</si>
  <si>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</si>
  <si>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</si>
  <si>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</si>
  <si>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</si>
  <si>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</si>
  <si>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</si>
  <si>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</si>
  <si>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</si>
  <si>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</si>
  <si>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</si>
  <si>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</si>
  <si>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</si>
  <si>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</si>
  <si>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</si>
  <si>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</si>
  <si>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</si>
  <si>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</si>
  <si>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</si>
  <si>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</si>
  <si>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</si>
  <si>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</si>
  <si>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</si>
  <si>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</si>
  <si>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</si>
  <si>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</si>
  <si>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</si>
  <si>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</si>
  <si>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</si>
  <si>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</si>
  <si>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</si>
  <si>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</si>
  <si>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</si>
  <si>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</si>
  <si>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</si>
  <si>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</si>
  <si>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</si>
  <si>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</si>
  <si>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</si>
  <si>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</si>
  <si>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</si>
  <si>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</si>
  <si>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</si>
  <si>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</si>
  <si>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</si>
  <si>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</si>
  <si>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</si>
  <si>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</si>
  <si>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</si>
  <si>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</si>
  <si>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</si>
  <si>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</si>
  <si>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</si>
  <si>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</si>
  <si>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</si>
  <si>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</si>
  <si>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</si>
  <si>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</si>
  <si>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</si>
  <si>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</si>
  <si>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</si>
  <si>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</si>
  <si>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</si>
  <si>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</si>
  <si>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</si>
  <si>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</si>
  <si>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</si>
  <si>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</si>
  <si>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</si>
  <si>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</si>
  <si>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</si>
  <si>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</si>
  <si>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</si>
  <si>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</si>
  <si>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</si>
  <si>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</si>
  <si>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</si>
  <si>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</si>
  <si>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</si>
  <si>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</si>
  <si>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</si>
  <si>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</si>
  <si>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</si>
  <si>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</si>
  <si>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</si>
  <si>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</si>
  <si>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</si>
  <si>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</si>
  <si>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</si>
  <si>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</si>
  <si>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</si>
  <si>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</si>
  <si>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</si>
  <si>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</si>
  <si>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</si>
  <si>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</si>
  <si>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</si>
  <si>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</si>
  <si>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</si>
  <si>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</si>
  <si>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</si>
  <si>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</si>
  <si>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</si>
  <si>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</si>
  <si>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</si>
  <si>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</si>
  <si>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</si>
  <si>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</si>
  <si>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</si>
  <si>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</si>
  <si>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</si>
  <si>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</si>
  <si>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</si>
  <si>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</si>
  <si>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</si>
  <si>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</si>
  <si>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</si>
  <si>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</si>
  <si>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</si>
  <si>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</si>
  <si>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</si>
  <si>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</si>
  <si>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</si>
  <si>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</si>
  <si>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</si>
  <si>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</si>
  <si>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</si>
  <si>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</si>
  <si>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</si>
  <si>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</si>
  <si>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</si>
  <si>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</si>
  <si>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</si>
  <si>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</si>
  <si>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</si>
  <si>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</si>
  <si>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</si>
  <si>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</si>
  <si>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</si>
  <si>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</si>
  <si>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</si>
  <si>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</si>
  <si>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</si>
  <si>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</si>
  <si>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</si>
  <si>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</si>
  <si>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</si>
  <si>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</si>
  <si>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</si>
  <si>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</si>
  <si>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</si>
  <si>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</si>
  <si>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</si>
  <si>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</si>
  <si>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</si>
  <si>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</si>
  <si>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</si>
  <si>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</si>
  <si>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</si>
  <si>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</si>
  <si>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</si>
  <si>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</si>
  <si>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</si>
  <si>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</si>
  <si>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</si>
  <si>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</si>
  <si>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</si>
  <si>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</si>
  <si>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</si>
  <si>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</si>
  <si>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</si>
  <si>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</si>
  <si>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</si>
  <si>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</si>
  <si>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</si>
  <si>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</si>
  <si>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</si>
  <si>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</si>
  <si>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</si>
  <si>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</si>
  <si>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</si>
  <si>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</si>
  <si>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</si>
  <si>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</si>
  <si>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</si>
  <si>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</si>
  <si>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</si>
  <si>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</si>
  <si>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</si>
  <si>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</si>
  <si>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</si>
  <si>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</si>
  <si>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</si>
  <si>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</si>
  <si>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</si>
  <si>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</si>
  <si>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</si>
  <si>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</si>
  <si>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</si>
  <si>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</si>
  <si>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</si>
  <si>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</si>
  <si>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</si>
  <si>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</si>
  <si>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</si>
  <si>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</si>
  <si>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</si>
  <si>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</si>
  <si>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</si>
  <si>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</si>
  <si>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</si>
  <si>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</si>
  <si>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</si>
  <si>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</si>
  <si>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</si>
  <si>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</si>
  <si>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</si>
  <si>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</si>
  <si>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</si>
  <si>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</si>
  <si>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</si>
  <si>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</si>
  <si>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</si>
  <si>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</si>
  <si>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</si>
  <si>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</si>
  <si>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</si>
  <si>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</si>
  <si>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</si>
  <si>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</si>
  <si>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</si>
  <si>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</si>
  <si>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</si>
  <si>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</si>
  <si>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</si>
  <si>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</si>
  <si>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</si>
  <si>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</si>
  <si>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</si>
  <si>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</si>
  <si>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</si>
  <si>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</si>
  <si>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</si>
  <si>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</si>
  <si>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</si>
  <si>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</si>
  <si>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</si>
  <si>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</si>
  <si>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</si>
  <si>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</si>
  <si>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</si>
  <si>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</si>
  <si>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</si>
  <si>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</si>
  <si>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</si>
  <si>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</si>
  <si>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</si>
  <si>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</si>
  <si>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</si>
  <si>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</si>
  <si>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</si>
  <si>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</si>
  <si>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</si>
  <si>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</si>
  <si>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</si>
  <si>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</si>
  <si>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</si>
  <si>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</si>
  <si>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</si>
  <si>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</si>
  <si>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</si>
  <si>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</si>
  <si>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</si>
  <si>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</si>
  <si>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</si>
  <si>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</si>
  <si>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</si>
  <si>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</si>
  <si>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</si>
  <si>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</si>
  <si>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</si>
  <si>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</si>
  <si>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</si>
  <si>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</si>
  <si>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</si>
  <si>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</si>
  <si>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</si>
  <si>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</si>
  <si>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</si>
  <si>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</si>
  <si>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</si>
  <si>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</si>
  <si>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</si>
  <si>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</si>
  <si>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</si>
  <si>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</si>
  <si>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</si>
  <si>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</si>
  <si>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</si>
  <si>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</si>
  <si>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</si>
  <si>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</si>
  <si>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</si>
  <si>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</si>
  <si>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</si>
  <si>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</si>
  <si>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</si>
  <si>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</si>
  <si>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</si>
  <si>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</si>
  <si>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</si>
  <si>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</si>
  <si>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</si>
  <si>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</si>
  <si>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</si>
  <si>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</si>
  <si>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</si>
  <si>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</si>
  <si>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</si>
  <si>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</si>
  <si>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</si>
  <si>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</si>
  <si>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</si>
  <si>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</si>
  <si>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</si>
  <si>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</si>
  <si>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</si>
  <si>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</si>
  <si>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</si>
  <si>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</si>
  <si>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</si>
  <si>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</si>
  <si>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</si>
  <si>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</si>
  <si>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</si>
  <si>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</si>
  <si>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</si>
  <si>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</si>
  <si>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</si>
  <si>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</si>
  <si>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</si>
  <si>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</si>
  <si>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</si>
  <si>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</si>
  <si>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</si>
  <si>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</si>
  <si>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</si>
  <si>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</si>
  <si>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</si>
  <si>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</si>
  <si>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</si>
  <si>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</si>
  <si>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</si>
  <si>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</si>
  <si>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</si>
  <si>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</si>
  <si>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</si>
  <si>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</si>
  <si>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</si>
  <si>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</si>
  <si>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</si>
  <si>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</si>
  <si>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</si>
  <si>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</si>
  <si>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</si>
  <si>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</si>
  <si>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</si>
  <si>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</si>
  <si>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</si>
  <si>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</si>
  <si>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</si>
  <si>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</si>
  <si>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</si>
  <si>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</si>
  <si>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</si>
  <si>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</si>
  <si>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</si>
  <si>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</si>
  <si>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</si>
  <si>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</si>
  <si>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</si>
  <si>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</si>
  <si>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</si>
  <si>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</si>
  <si>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</si>
  <si>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</si>
  <si>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</si>
  <si>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</si>
  <si>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</si>
  <si>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</si>
  <si>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</si>
  <si>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</si>
  <si>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</si>
  <si>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</si>
  <si>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</si>
  <si>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</si>
  <si>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</si>
  <si>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</si>
  <si>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</si>
  <si>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</si>
  <si>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</si>
  <si>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</si>
  <si>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</si>
  <si>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</si>
  <si>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</si>
  <si>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</si>
  <si>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</si>
  <si>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</si>
  <si>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</si>
  <si>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</si>
  <si>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</si>
  <si>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</si>
  <si>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</si>
  <si>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</si>
  <si>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</si>
  <si>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</si>
  <si>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</si>
  <si>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</si>
  <si>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</si>
  <si>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</si>
  <si>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</si>
  <si>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</si>
  <si>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</si>
  <si>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</si>
  <si>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</si>
  <si>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</si>
  <si>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</si>
  <si>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</si>
  <si>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</si>
  <si>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</si>
  <si>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</si>
  <si>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</si>
  <si>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</si>
  <si>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</si>
  <si>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</si>
  <si>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</si>
  <si>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</si>
  <si>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</si>
  <si>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</si>
  <si>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</si>
  <si>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</si>
  <si>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</si>
  <si>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</si>
  <si>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</si>
  <si>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</si>
  <si>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</si>
  <si>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</si>
  <si>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</si>
  <si>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</si>
  <si>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</si>
  <si>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</si>
  <si>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</si>
  <si>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</si>
  <si>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</si>
  <si>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</si>
  <si>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</si>
  <si>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</si>
  <si>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</si>
  <si>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</si>
  <si>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</si>
  <si>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</si>
  <si>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</si>
  <si>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</si>
  <si>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</si>
  <si>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</si>
  <si>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</si>
  <si>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</si>
  <si>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</si>
  <si>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</si>
  <si>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</si>
  <si>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</si>
  <si>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</si>
  <si>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</si>
  <si>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</si>
  <si>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</si>
  <si>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</si>
  <si>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</si>
  <si>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</si>
  <si>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</si>
  <si>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</si>
  <si>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</si>
  <si>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</si>
  <si>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</si>
  <si>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</si>
  <si>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</si>
  <si>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</si>
  <si>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</si>
  <si>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</si>
  <si>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</si>
  <si>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</si>
  <si>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</si>
  <si>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</si>
  <si>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</si>
  <si>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</si>
  <si>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</si>
  <si>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</si>
  <si>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</si>
  <si>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</si>
  <si>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</si>
  <si>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</si>
  <si>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</si>
  <si>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</si>
  <si>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</si>
  <si>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</si>
  <si>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</si>
  <si>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</si>
  <si>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</si>
  <si>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</si>
  <si>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</si>
  <si>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</si>
  <si>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</si>
  <si>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</si>
  <si>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</si>
  <si>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</si>
  <si>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</si>
  <si>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</si>
  <si>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</si>
  <si>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</si>
  <si>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</si>
  <si>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</si>
  <si>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</si>
  <si>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</si>
  <si>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</si>
  <si>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</si>
  <si>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</si>
  <si>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</si>
  <si>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</si>
  <si>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</si>
  <si>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</si>
  <si>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</si>
  <si>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</si>
  <si>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</si>
  <si>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</si>
  <si>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</si>
  <si>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</si>
  <si>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</si>
  <si>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</si>
  <si>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</si>
  <si>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</si>
  <si>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</si>
  <si>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</si>
  <si>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</si>
  <si>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</si>
  <si>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</si>
  <si>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</si>
  <si>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</si>
  <si>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</si>
  <si>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</si>
  <si>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</si>
  <si>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</si>
  <si>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</si>
  <si>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</si>
  <si>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</si>
  <si>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</si>
  <si>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</si>
  <si>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</si>
  <si>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</si>
  <si>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</si>
  <si>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</si>
  <si>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</si>
  <si>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</si>
  <si>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</si>
  <si>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</si>
  <si>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</si>
  <si>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</si>
  <si>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</si>
  <si>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</si>
  <si>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</si>
  <si>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</si>
  <si>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</si>
  <si>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</si>
  <si>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</si>
  <si>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</si>
  <si>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</si>
  <si>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</si>
  <si>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</si>
  <si>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</si>
  <si>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</si>
  <si>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</si>
  <si>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</si>
  <si>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</si>
  <si>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</si>
  <si>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</si>
  <si>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</si>
  <si>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</si>
  <si>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</si>
  <si>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</si>
  <si>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</si>
  <si>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</si>
  <si>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</si>
  <si>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</si>
  <si>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</si>
  <si>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</si>
  <si>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</si>
  <si>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</si>
  <si>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</si>
  <si>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</si>
  <si>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</si>
  <si>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</si>
  <si>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</si>
  <si>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</si>
  <si>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</si>
  <si>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</si>
  <si>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</si>
  <si>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</si>
  <si>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</si>
  <si>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</si>
  <si>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</si>
  <si>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</si>
  <si>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</si>
  <si>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</si>
  <si>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</si>
  <si>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</si>
  <si>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</si>
  <si>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</si>
  <si>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</si>
  <si>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</si>
  <si>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</si>
  <si>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</si>
  <si>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</si>
  <si>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</si>
  <si>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</si>
  <si>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</si>
  <si>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</si>
  <si>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</si>
  <si>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</si>
  <si>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</si>
  <si>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</si>
  <si>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</si>
  <si>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</si>
  <si>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</si>
  <si>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</si>
  <si>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</si>
  <si>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</si>
  <si>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</si>
  <si>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</si>
  <si>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</si>
  <si>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</si>
  <si>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</si>
  <si>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</si>
  <si>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</si>
  <si>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</si>
  <si>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</si>
  <si>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</si>
  <si>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</si>
  <si>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</si>
  <si>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</si>
  <si>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</si>
  <si>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</si>
  <si>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</si>
  <si>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</si>
  <si>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</si>
  <si>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</si>
  <si>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</si>
  <si>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</si>
  <si>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</si>
  <si>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</si>
  <si>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</si>
  <si>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</si>
  <si>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</si>
  <si>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</si>
  <si>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</si>
  <si>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</si>
  <si>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</si>
  <si>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</si>
  <si>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</si>
  <si>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</si>
  <si>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</si>
  <si>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</si>
  <si>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</si>
  <si>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</si>
  <si>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</si>
  <si>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</si>
  <si>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</si>
  <si>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</si>
  <si>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</si>
  <si>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</si>
  <si>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</si>
  <si>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</si>
  <si>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</si>
  <si>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</si>
  <si>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</si>
  <si>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</si>
  <si>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</si>
  <si>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</si>
  <si>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</si>
  <si>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</si>
  <si>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</si>
  <si>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</si>
  <si>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</si>
  <si>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</si>
  <si>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</si>
  <si>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</si>
  <si>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</si>
  <si>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</si>
  <si>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</si>
  <si>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</si>
  <si>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</si>
  <si>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</si>
  <si>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</si>
  <si>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</si>
  <si>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</si>
  <si>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</si>
  <si>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</si>
  <si>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</si>
  <si>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</si>
  <si>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</si>
  <si>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</si>
  <si>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</si>
  <si>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</si>
  <si>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</si>
  <si>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</si>
  <si>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</si>
  <si>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</si>
  <si>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</si>
  <si>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</si>
  <si>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</si>
  <si>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</si>
  <si>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</si>
  <si>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</si>
  <si>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</si>
  <si>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</si>
  <si>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</si>
  <si>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</si>
  <si>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</si>
  <si>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</si>
  <si>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</si>
  <si>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</si>
  <si>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</si>
  <si>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</si>
  <si>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</si>
  <si>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</si>
  <si>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</si>
  <si>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</si>
  <si>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</si>
  <si>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</si>
  <si>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</si>
  <si>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</si>
  <si>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</si>
  <si>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</si>
  <si>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</si>
  <si>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</si>
  <si>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</si>
  <si>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</si>
  <si>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</si>
  <si>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</si>
  <si>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</si>
  <si>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</si>
  <si>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</si>
  <si>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</si>
  <si>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</si>
  <si>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</si>
  <si>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</si>
  <si>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</si>
  <si>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</si>
  <si>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</si>
  <si>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</si>
  <si>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</si>
  <si>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</si>
  <si>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</si>
  <si>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</si>
  <si>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</si>
  <si>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</si>
  <si>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</si>
  <si>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</si>
  <si>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</si>
  <si>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</si>
  <si>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</si>
  <si>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</si>
  <si>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</si>
  <si>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</si>
  <si>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</si>
  <si>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</si>
  <si>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</si>
  <si>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</si>
  <si>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</si>
  <si>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</si>
  <si>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</si>
  <si>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</si>
  <si>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</si>
  <si>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</si>
  <si>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</si>
  <si>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</si>
  <si>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</si>
  <si>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</si>
  <si>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</si>
  <si>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</si>
  <si>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</si>
  <si>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</si>
  <si>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</si>
  <si>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</si>
  <si>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</si>
  <si>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</si>
  <si>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</si>
  <si>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</si>
  <si>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</si>
  <si>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</si>
  <si>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</si>
  <si>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</si>
  <si>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</si>
  <si>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</si>
  <si>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</si>
  <si>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</si>
  <si>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</si>
  <si>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</si>
  <si>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</si>
  <si>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</si>
  <si>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</si>
  <si>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</si>
  <si>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</si>
  <si>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</si>
  <si>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</si>
  <si>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</si>
  <si>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</si>
  <si>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</si>
  <si>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</si>
  <si>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</si>
  <si>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</si>
  <si>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</si>
  <si>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</si>
  <si>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</si>
  <si>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</si>
  <si>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</si>
  <si>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</si>
  <si>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</si>
  <si>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</si>
  <si>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</si>
  <si>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</si>
  <si>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</si>
  <si>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</si>
  <si>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</si>
  <si>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</si>
  <si>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</si>
  <si>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</si>
  <si>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</si>
  <si>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</si>
  <si>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</si>
  <si>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</si>
  <si>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</si>
  <si>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</si>
  <si>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</si>
  <si>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</si>
  <si>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</si>
  <si>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</si>
  <si>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</si>
  <si>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</si>
  <si>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</si>
  <si>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</si>
  <si>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</si>
  <si>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</si>
  <si>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</si>
  <si>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</si>
  <si>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</si>
  <si>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</si>
  <si>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</si>
  <si>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</si>
  <si>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</si>
  <si>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</si>
  <si>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</si>
  <si>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</si>
  <si>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</si>
  <si>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</si>
  <si>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</si>
  <si>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</si>
  <si>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</si>
  <si>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</si>
  <si>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</si>
  <si>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</si>
  <si>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</si>
  <si>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</si>
  <si>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</si>
  <si>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</si>
  <si>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</si>
  <si>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</si>
  <si>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</si>
  <si>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</si>
  <si>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</si>
  <si>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</si>
  <si>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</si>
  <si>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</si>
  <si>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</si>
  <si>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</si>
  <si>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</si>
  <si>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</si>
  <si>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</si>
  <si>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</si>
  <si>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</si>
  <si>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</si>
  <si>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</si>
  <si>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</si>
  <si>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</si>
  <si>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</si>
  <si>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</si>
  <si>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</si>
  <si>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</si>
  <si>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</si>
  <si>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</si>
  <si>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</si>
  <si>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</si>
  <si>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</si>
  <si>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</si>
  <si>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</si>
  <si>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</si>
  <si>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</si>
  <si>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</si>
  <si>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</si>
  <si>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</si>
  <si>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</si>
  <si>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</si>
  <si>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</si>
  <si>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</si>
  <si>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</si>
  <si>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</si>
  <si>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</si>
  <si>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</si>
  <si>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</si>
  <si>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</si>
  <si>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</si>
  <si>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</si>
  <si>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</si>
  <si>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</si>
  <si>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</si>
  <si>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</si>
  <si>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</si>
  <si>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</si>
  <si>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</si>
  <si>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</si>
  <si>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</si>
  <si>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</si>
  <si>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</si>
  <si>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</si>
  <si>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</si>
  <si>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</si>
  <si>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</si>
  <si>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</si>
  <si>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</si>
  <si>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</si>
  <si>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</si>
  <si>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</si>
  <si>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</si>
  <si>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</si>
  <si>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</si>
  <si>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</si>
  <si>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</si>
  <si>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</si>
  <si>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</si>
  <si>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</si>
  <si>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</si>
  <si>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</si>
  <si>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</si>
  <si>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</si>
  <si>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</si>
  <si>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</si>
  <si>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</si>
  <si>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</si>
  <si>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</si>
  <si>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</si>
  <si>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</si>
  <si>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</si>
  <si>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</si>
  <si>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</si>
  <si>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</si>
  <si>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</si>
  <si>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</si>
  <si>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</si>
  <si>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</si>
  <si>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</si>
  <si>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</si>
  <si>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</si>
  <si>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</si>
  <si>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</si>
  <si>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</si>
  <si>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</si>
  <si>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</si>
  <si>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</si>
  <si>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</si>
  <si>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</si>
  <si>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</si>
  <si>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</si>
  <si>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</si>
  <si>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</si>
  <si>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</si>
  <si>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</si>
  <si>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</si>
  <si>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</si>
  <si>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</si>
  <si>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</si>
  <si>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</si>
  <si>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</si>
  <si>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</si>
  <si>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</si>
  <si>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</si>
  <si>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</si>
  <si>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</si>
  <si>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</si>
  <si>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</si>
  <si>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</si>
  <si>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</si>
  <si>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</si>
  <si>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</si>
  <si>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</si>
  <si>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</si>
  <si>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</si>
  <si>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</si>
  <si>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</si>
  <si>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</si>
  <si>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</si>
  <si>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</si>
  <si>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</si>
  <si>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</si>
  <si>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</si>
  <si>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</si>
  <si>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</si>
  <si>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</si>
  <si>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</si>
  <si>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</si>
  <si>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</si>
  <si>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</si>
  <si>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</si>
  <si>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</si>
  <si>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</si>
  <si>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</si>
  <si>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</si>
  <si>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</si>
  <si>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</si>
  <si>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</si>
  <si>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</si>
  <si>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</si>
  <si>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</si>
  <si>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</si>
  <si>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</si>
  <si>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</si>
  <si>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</si>
  <si>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</si>
  <si>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</si>
  <si>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</si>
  <si>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</si>
  <si>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</si>
  <si>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</si>
  <si>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</si>
  <si>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</si>
  <si>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</si>
  <si>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</si>
  <si>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</si>
  <si>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</si>
  <si>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</si>
  <si>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</si>
  <si>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</si>
  <si>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</si>
  <si>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</si>
  <si>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</si>
  <si>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</si>
  <si>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</si>
  <si>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</si>
  <si>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</si>
  <si>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</si>
  <si>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</si>
  <si>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</si>
  <si>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</si>
  <si>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</si>
  <si>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</si>
  <si>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</si>
  <si>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</si>
  <si>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</si>
  <si>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</si>
  <si>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</si>
  <si>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</si>
  <si>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</si>
  <si>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</si>
  <si>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</si>
  <si>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</si>
  <si>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</si>
  <si>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</si>
  <si>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</si>
  <si>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</si>
  <si>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</si>
  <si>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</si>
  <si>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</si>
  <si>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</si>
  <si>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</si>
  <si>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</si>
  <si>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</si>
  <si>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</si>
  <si>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</si>
  <si>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</si>
  <si>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</si>
  <si>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</si>
  <si>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</si>
  <si>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</si>
  <si>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</si>
  <si>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</si>
  <si>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</si>
  <si>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</si>
  <si>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</si>
  <si>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</si>
  <si>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</si>
  <si>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</si>
  <si>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</si>
  <si>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</si>
  <si>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</si>
  <si>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</si>
  <si>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</si>
  <si>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</si>
  <si>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</si>
  <si>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</si>
  <si>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</si>
  <si>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</si>
  <si>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</si>
  <si>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</si>
  <si>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</si>
  <si>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</si>
  <si>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</si>
  <si>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</si>
  <si>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</si>
  <si>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</si>
  <si>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</si>
  <si>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</si>
  <si>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</si>
  <si>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</si>
  <si>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</si>
  <si>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</si>
  <si>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</si>
  <si>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</si>
  <si>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</si>
  <si>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</si>
  <si>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</si>
  <si>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</si>
  <si>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</si>
  <si>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</si>
  <si>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</si>
  <si>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</si>
  <si>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</si>
  <si>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</si>
  <si>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</si>
  <si>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</si>
  <si>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</si>
  <si>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</si>
  <si>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</si>
  <si>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</si>
  <si>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</si>
  <si>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</si>
  <si>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</si>
  <si>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</si>
  <si>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</si>
  <si>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</si>
  <si>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</si>
  <si>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</si>
  <si>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</si>
  <si>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</si>
  <si>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</si>
  <si>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</si>
  <si>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</si>
  <si>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</si>
  <si>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</si>
  <si>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</si>
  <si>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</si>
  <si>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</si>
  <si>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</si>
  <si>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</si>
  <si>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</si>
  <si>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</si>
  <si>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</si>
  <si>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</si>
  <si>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</si>
  <si>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</si>
  <si>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</si>
  <si>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</si>
  <si>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</si>
  <si>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</si>
  <si>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</si>
  <si>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</si>
  <si>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</si>
  <si>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</si>
  <si>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</si>
  <si>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</si>
  <si>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</si>
  <si>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</si>
  <si>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</si>
  <si>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</si>
  <si>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</si>
  <si>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</si>
  <si>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</si>
  <si>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</si>
  <si>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</si>
  <si>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</si>
  <si>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</si>
  <si>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</si>
  <si>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</si>
  <si>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</si>
  <si>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</si>
  <si>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</si>
  <si>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</si>
  <si>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</si>
  <si>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</si>
  <si>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</si>
  <si>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</si>
  <si>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</si>
  <si>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</si>
  <si>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</si>
  <si>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</si>
  <si>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</si>
  <si>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</si>
  <si>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</si>
  <si>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</si>
  <si>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</si>
  <si>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</si>
  <si>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</si>
  <si>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</si>
  <si>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</si>
  <si>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</si>
  <si>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</si>
  <si>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</si>
  <si>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</si>
  <si>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</si>
  <si>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</si>
  <si>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</si>
  <si>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</si>
  <si>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</si>
  <si>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</si>
  <si>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</si>
  <si>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</si>
  <si>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</si>
  <si>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</si>
  <si>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</si>
  <si>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</si>
  <si>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</si>
  <si>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</si>
  <si>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</si>
  <si>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</si>
  <si>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</si>
  <si>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</si>
  <si>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</si>
  <si>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</si>
  <si>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</si>
  <si>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</si>
  <si>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</si>
  <si>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</si>
  <si>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</si>
  <si>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</si>
  <si>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</si>
  <si>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</si>
  <si>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</si>
  <si>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</si>
  <si>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</si>
  <si>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</si>
  <si>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</si>
  <si>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</si>
  <si>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</si>
  <si>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</si>
  <si>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</si>
  <si>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</si>
  <si>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</si>
  <si>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</si>
  <si>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</si>
  <si>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</si>
  <si>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</si>
  <si>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</si>
  <si>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</si>
  <si>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</si>
  <si>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</si>
  <si>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</si>
  <si>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</si>
  <si>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</si>
  <si>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</si>
  <si>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</si>
  <si>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</si>
  <si>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</si>
  <si>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</si>
  <si>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</si>
  <si>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</si>
  <si>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</si>
  <si>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</si>
  <si>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</si>
  <si>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</si>
  <si>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</si>
  <si>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</si>
  <si>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</si>
  <si>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</si>
  <si>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</si>
  <si>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</si>
  <si>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</si>
  <si>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</si>
  <si>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</si>
  <si>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</si>
  <si>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</si>
  <si>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</si>
  <si>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</si>
  <si>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</si>
  <si>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</si>
  <si>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</si>
  <si>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</si>
  <si>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</si>
  <si>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</si>
  <si>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</si>
  <si>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</si>
  <si>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</si>
  <si>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</si>
  <si>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</si>
  <si>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</si>
  <si>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</si>
  <si>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</si>
  <si>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</si>
  <si>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</si>
  <si>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</si>
  <si>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</si>
  <si>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</si>
  <si>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</si>
  <si>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</si>
  <si>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</si>
  <si>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</si>
  <si>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</si>
  <si>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</si>
  <si>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</si>
  <si>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</si>
  <si>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</si>
  <si>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</si>
  <si>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</si>
  <si>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</si>
  <si>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</si>
  <si>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</si>
  <si>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</si>
  <si>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</si>
  <si>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</si>
  <si>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</si>
  <si>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</si>
  <si>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</si>
  <si>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</si>
  <si>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</si>
  <si>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</si>
  <si>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</si>
  <si>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</si>
  <si>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</si>
  <si>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</si>
  <si>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</si>
  <si>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</si>
  <si>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</si>
  <si>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</si>
  <si>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</si>
  <si>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</si>
  <si>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</si>
  <si>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</si>
  <si>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</si>
  <si>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</si>
  <si>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</si>
  <si>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</si>
  <si>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</si>
  <si>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</si>
  <si>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</si>
  <si>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</si>
  <si>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</si>
  <si>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</si>
  <si>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</si>
  <si>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</si>
  <si>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</si>
  <si>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</si>
  <si>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</si>
  <si>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</si>
  <si>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</si>
  <si>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</si>
  <si>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</si>
  <si>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</si>
  <si>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</si>
  <si>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</si>
  <si>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</si>
  <si>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</si>
  <si>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</si>
  <si>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</si>
  <si>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</si>
  <si>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</si>
  <si>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</si>
  <si>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</si>
  <si>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</si>
  <si>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</si>
  <si>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</si>
  <si>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</si>
  <si>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</si>
  <si>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</si>
  <si>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</si>
  <si>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</si>
  <si>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</si>
  <si>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</si>
  <si>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</si>
  <si>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</si>
  <si>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</si>
  <si>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</si>
  <si>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</si>
  <si>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</si>
  <si>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</si>
  <si>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</si>
  <si>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</si>
  <si>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</si>
  <si>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</si>
  <si>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</si>
  <si>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</si>
  <si>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</si>
  <si>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</si>
  <si>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</si>
  <si>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</si>
  <si>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</si>
  <si>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</si>
  <si>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</si>
  <si>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</si>
  <si>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</si>
  <si>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</si>
  <si>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</si>
  <si>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</si>
  <si>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</si>
  <si>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</si>
  <si>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</si>
  <si>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</si>
  <si>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</si>
  <si>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</si>
  <si>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</si>
  <si>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</si>
  <si>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</si>
  <si>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</si>
  <si>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</si>
  <si>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</si>
  <si>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</si>
  <si>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</si>
  <si>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</si>
  <si>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</si>
  <si>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</si>
  <si>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</si>
  <si>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</si>
  <si>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</si>
  <si>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</si>
  <si>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</si>
  <si>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</si>
  <si>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</si>
  <si>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</si>
  <si>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</si>
  <si>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</si>
  <si>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</si>
  <si>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</si>
  <si>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</si>
  <si>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</si>
  <si>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</si>
  <si>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</si>
  <si>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</si>
  <si>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</si>
  <si>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</si>
  <si>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</si>
  <si>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</si>
  <si>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</si>
  <si>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</si>
  <si>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</si>
  <si>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</si>
  <si>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</si>
  <si>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</si>
  <si>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</si>
  <si>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</si>
  <si>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</si>
  <si>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</si>
  <si>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</si>
  <si>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</si>
  <si>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</si>
  <si>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</si>
  <si>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</si>
  <si>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</si>
  <si>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</si>
  <si>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</si>
  <si>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</si>
  <si>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</si>
  <si>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</si>
  <si>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</si>
  <si>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</si>
  <si>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</si>
  <si>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</si>
  <si>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</si>
  <si>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</si>
  <si>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</si>
  <si>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</si>
  <si>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</si>
  <si>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</si>
  <si>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</si>
  <si>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</si>
  <si>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</si>
  <si>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</si>
  <si>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</si>
  <si>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</si>
  <si>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</si>
  <si>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</si>
  <si>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</si>
  <si>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</si>
  <si>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</si>
  <si>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</si>
  <si>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</si>
  <si>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</si>
  <si>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</si>
  <si>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</si>
  <si>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</si>
  <si>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</si>
  <si>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</si>
  <si>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</si>
  <si>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</si>
  <si>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</si>
  <si>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</si>
  <si>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</si>
  <si>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</si>
  <si>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</si>
  <si>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</si>
  <si>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</si>
  <si>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</si>
  <si>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</si>
  <si>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</si>
  <si>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</si>
  <si>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</si>
  <si>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</si>
  <si>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</si>
  <si>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</si>
  <si>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</si>
  <si>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</si>
  <si>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</si>
  <si>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</si>
  <si>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</si>
  <si>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</si>
  <si>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</si>
  <si>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</si>
  <si>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</si>
  <si>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</si>
  <si>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</si>
  <si>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</si>
  <si>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</si>
  <si>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</si>
  <si>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</si>
  <si>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</si>
  <si>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</si>
  <si>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</si>
  <si>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</si>
  <si>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</si>
  <si>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</si>
  <si>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</si>
  <si>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</si>
  <si>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</si>
  <si>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</si>
  <si>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</si>
  <si>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</si>
  <si>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</si>
  <si>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</si>
  <si>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</si>
  <si>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</si>
  <si>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</si>
  <si>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</si>
  <si>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</si>
  <si>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</si>
  <si>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</si>
  <si>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</si>
  <si>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</si>
  <si>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</si>
  <si>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</si>
  <si>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</si>
  <si>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</si>
  <si>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</si>
  <si>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</si>
  <si>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</si>
  <si>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</si>
  <si>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</si>
  <si>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</si>
  <si>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</si>
  <si>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</si>
  <si>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</si>
  <si>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</si>
  <si>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</si>
  <si>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</si>
  <si>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</si>
  <si>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</si>
  <si>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</si>
  <si>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</si>
  <si>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</si>
  <si>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</si>
  <si>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</si>
  <si>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</si>
  <si>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</si>
  <si>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</si>
  <si>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</si>
  <si>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</si>
  <si>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</si>
  <si>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</si>
  <si>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</si>
  <si>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</si>
  <si>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</si>
  <si>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</si>
  <si>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</si>
  <si>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</si>
  <si>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</si>
  <si>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</si>
  <si>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</si>
  <si>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</si>
  <si>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</si>
  <si>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</si>
  <si>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</si>
  <si>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</si>
  <si>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</si>
  <si>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</si>
  <si>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</si>
  <si>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</si>
  <si>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</si>
  <si>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</si>
  <si>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</si>
  <si>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</si>
  <si>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</si>
  <si>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</si>
  <si>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</si>
  <si>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</si>
  <si>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</si>
  <si>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</si>
  <si>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</si>
  <si>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</si>
  <si>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</si>
  <si>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</si>
  <si>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</si>
  <si>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</si>
  <si>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</si>
  <si>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</si>
  <si>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</si>
  <si>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</si>
  <si>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</si>
  <si>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</si>
  <si>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</si>
  <si>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</si>
  <si>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</si>
  <si>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</si>
  <si>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</si>
  <si>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</si>
  <si>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</si>
  <si>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</si>
  <si>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</si>
  <si>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</si>
  <si>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</si>
  <si>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</si>
  <si>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</si>
  <si>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</si>
  <si>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</si>
  <si>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</si>
  <si>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</si>
  <si>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</si>
  <si>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</si>
  <si>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</si>
  <si>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</si>
  <si>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</si>
  <si>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</si>
  <si>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</si>
  <si>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</si>
  <si>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</si>
  <si>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</si>
  <si>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</si>
  <si>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</si>
  <si>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</si>
  <si>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</si>
  <si>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</si>
  <si>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</si>
  <si>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</si>
  <si>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</si>
  <si>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</si>
  <si>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</si>
  <si>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</si>
  <si>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</si>
  <si>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</si>
  <si>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</si>
  <si>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</si>
  <si>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</si>
  <si>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</si>
  <si>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</si>
  <si>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</si>
  <si>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</si>
  <si>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</si>
  <si>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</si>
  <si>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</si>
  <si>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</si>
  <si>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</si>
  <si>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</si>
  <si>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</si>
  <si>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</si>
  <si>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</si>
  <si>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</si>
  <si>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</si>
  <si>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</si>
  <si>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</si>
  <si>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</si>
  <si>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</si>
  <si>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</si>
  <si>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</si>
  <si>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</si>
  <si>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</si>
  <si>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</si>
  <si>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</si>
  <si>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</si>
  <si>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</si>
  <si>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</si>
  <si>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</si>
  <si>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</si>
  <si>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</si>
  <si>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</si>
  <si>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</si>
  <si>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</si>
  <si>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</si>
  <si>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</si>
  <si>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</si>
  <si>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</si>
  <si>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</si>
  <si>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</si>
  <si>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</si>
  <si>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</si>
  <si>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</si>
  <si>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</si>
  <si>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</si>
  <si>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</si>
  <si>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</si>
  <si>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</si>
  <si>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</si>
  <si>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</si>
  <si>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</si>
  <si>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</si>
  <si>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</si>
  <si>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</si>
  <si>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</si>
  <si>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</si>
  <si>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</si>
  <si>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</si>
  <si>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</si>
  <si>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</si>
  <si>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</si>
  <si>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</si>
  <si>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</si>
  <si>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</si>
  <si>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</si>
  <si>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</si>
  <si>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</si>
  <si>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</si>
  <si>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</si>
  <si>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</si>
  <si>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</si>
  <si>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</si>
  <si>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</si>
  <si>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</si>
  <si>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</si>
  <si>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</si>
  <si>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</si>
  <si>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</si>
  <si>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</si>
  <si>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</si>
  <si>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</si>
  <si>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</si>
  <si>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</si>
  <si>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</si>
  <si>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</si>
  <si>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</si>
  <si>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</si>
  <si>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</si>
  <si>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</si>
  <si>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</si>
  <si>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</si>
  <si>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</si>
  <si>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</si>
  <si>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</si>
  <si>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</si>
  <si>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</si>
  <si>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</si>
  <si>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</si>
  <si>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</si>
  <si>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</si>
  <si>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</si>
  <si>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</si>
  <si>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</si>
  <si>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</si>
  <si>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</si>
  <si>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</si>
  <si>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</si>
  <si>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</si>
  <si>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</si>
  <si>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</si>
  <si>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</si>
  <si>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</si>
  <si>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</si>
  <si>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</si>
  <si>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</si>
  <si>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</si>
  <si>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</si>
  <si>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</si>
  <si>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</si>
  <si>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</si>
  <si>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</si>
  <si>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</si>
  <si>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</si>
  <si>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</si>
  <si>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</si>
  <si>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</si>
  <si>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</si>
  <si>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</si>
  <si>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</si>
  <si>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</si>
  <si>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</si>
  <si>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</si>
  <si>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</si>
  <si>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</si>
  <si>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</si>
  <si>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</si>
  <si>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</si>
  <si>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</si>
  <si>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</si>
  <si>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</si>
  <si>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</si>
  <si>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</si>
  <si>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</si>
  <si>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</si>
  <si>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</si>
  <si>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</si>
  <si>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</si>
  <si>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</si>
  <si>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</si>
  <si>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</si>
  <si>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</si>
  <si>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</si>
  <si>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</si>
  <si>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</si>
  <si>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</si>
  <si>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</si>
  <si>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</si>
  <si>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</si>
  <si>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</si>
  <si>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</si>
  <si>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</si>
  <si>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</si>
  <si>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</si>
  <si>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</si>
  <si>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</si>
  <si>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</si>
  <si>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</si>
  <si>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</si>
  <si>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</si>
  <si>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</si>
  <si>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</si>
  <si>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</si>
  <si>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</si>
  <si>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</si>
  <si>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</si>
  <si>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</si>
  <si>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</si>
  <si>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</si>
  <si>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</si>
  <si>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</si>
  <si>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</si>
  <si>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</si>
  <si>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</si>
  <si>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</si>
  <si>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</si>
  <si>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</si>
  <si>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</si>
  <si>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</si>
  <si>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</si>
  <si>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</si>
  <si>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</si>
  <si>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</si>
  <si>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</si>
  <si>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</si>
  <si>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</si>
  <si>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</si>
  <si>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</si>
  <si>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</si>
  <si>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</si>
  <si>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</si>
  <si>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</si>
  <si>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</si>
  <si>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</si>
  <si>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</si>
  <si>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</si>
  <si>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</si>
  <si>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</si>
  <si>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</si>
  <si>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</si>
  <si>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</si>
  <si>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</si>
  <si>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</si>
  <si>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</si>
  <si>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</si>
  <si>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</si>
  <si>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</si>
  <si>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</si>
  <si>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</si>
  <si>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</si>
  <si>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</si>
  <si>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</si>
  <si>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</si>
  <si>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</si>
  <si>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</si>
  <si>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</si>
  <si>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</si>
  <si>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</si>
  <si>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</si>
  <si>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</si>
  <si>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</si>
  <si>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</si>
  <si>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</si>
  <si>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</si>
  <si>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</si>
  <si>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</si>
  <si>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</si>
  <si>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</si>
  <si>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</si>
  <si>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</si>
  <si>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</si>
  <si>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</si>
  <si>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</si>
  <si>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</si>
  <si>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</si>
  <si>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</si>
  <si>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</si>
  <si>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</si>
  <si>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</si>
  <si>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</si>
  <si>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</si>
  <si>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</si>
  <si>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</si>
  <si>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</si>
  <si>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</si>
  <si>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</si>
  <si>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</si>
  <si>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</si>
  <si>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</si>
  <si>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</si>
  <si>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</si>
  <si>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</si>
  <si>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</si>
  <si>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</si>
  <si>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</si>
  <si>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</si>
  <si>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</si>
  <si>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</si>
  <si>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</si>
  <si>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</si>
  <si>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</si>
  <si>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</si>
  <si>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</si>
  <si>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</si>
  <si>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</si>
  <si>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</si>
  <si>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</si>
  <si>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</si>
  <si>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</si>
  <si>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</si>
  <si>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</si>
  <si>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</si>
  <si>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</si>
  <si>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</si>
  <si>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</si>
  <si>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</si>
  <si>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</si>
  <si>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</si>
  <si>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</si>
  <si>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</si>
  <si>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</si>
  <si>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</si>
  <si>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</si>
  <si>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</si>
  <si>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</si>
  <si>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</si>
  <si>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</si>
  <si>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</si>
  <si>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</si>
  <si>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</si>
  <si>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</si>
  <si>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</si>
  <si>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</si>
  <si>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</si>
  <si>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</si>
  <si>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</si>
  <si>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</si>
  <si>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</si>
  <si>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</si>
  <si>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</si>
  <si>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</si>
  <si>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</si>
  <si>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</si>
  <si>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</si>
  <si>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</si>
  <si>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</si>
  <si>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</si>
  <si>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</si>
  <si>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</si>
  <si>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</si>
  <si>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</si>
  <si>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</si>
  <si>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</si>
  <si>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</si>
  <si>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</si>
  <si>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</si>
  <si>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</si>
  <si>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</si>
  <si>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</si>
  <si>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</si>
  <si>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</si>
  <si>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</si>
  <si>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</si>
  <si>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</si>
  <si>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</si>
  <si>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</si>
  <si>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</si>
  <si>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</si>
  <si>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</si>
  <si>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</si>
  <si>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</si>
  <si>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</si>
  <si>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</si>
  <si>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</si>
  <si>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</si>
  <si>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</si>
  <si>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</si>
  <si>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</si>
  <si>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</si>
  <si>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</si>
  <si>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</si>
  <si>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</si>
  <si>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</si>
  <si>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</si>
  <si>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</si>
  <si>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</si>
  <si>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</si>
  <si>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</si>
  <si>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</si>
  <si>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</si>
  <si>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</si>
  <si>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</si>
  <si>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</si>
  <si>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</si>
  <si>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</si>
  <si>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</si>
  <si>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</si>
  <si>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</si>
  <si>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</si>
  <si>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</si>
  <si>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</si>
  <si>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</si>
  <si>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</si>
  <si>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</si>
  <si>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</si>
  <si>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</si>
  <si>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</si>
  <si>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</si>
  <si>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</si>
  <si>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</si>
  <si>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</si>
  <si>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</si>
  <si>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</si>
  <si>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</si>
  <si>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</si>
  <si>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</si>
  <si>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</si>
  <si>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</si>
  <si>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</si>
  <si>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</si>
  <si>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</si>
  <si>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</si>
  <si>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</si>
  <si>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</si>
  <si>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</si>
  <si>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</si>
  <si>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</si>
  <si>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</si>
  <si>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</si>
  <si>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</si>
  <si>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</si>
  <si>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</si>
  <si>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</si>
  <si>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</si>
  <si>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</si>
  <si>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</si>
  <si>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</si>
  <si>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</si>
  <si>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</si>
  <si>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</si>
  <si>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</si>
  <si>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</si>
  <si>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</si>
  <si>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</si>
  <si>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</si>
  <si>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</si>
  <si>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</si>
  <si>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</si>
  <si>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</si>
  <si>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</si>
  <si>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</si>
  <si>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</si>
  <si>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</si>
  <si>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</si>
  <si>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</si>
  <si>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</si>
  <si>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</si>
  <si>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</si>
  <si>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</si>
  <si>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</si>
  <si>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</si>
  <si>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</si>
  <si>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</si>
  <si>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</si>
  <si>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</si>
  <si>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</si>
  <si>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</si>
  <si>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</si>
  <si>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</si>
  <si>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</si>
  <si>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</si>
  <si>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</si>
  <si>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</si>
  <si>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</si>
  <si>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</si>
  <si>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</si>
  <si>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</si>
  <si>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</si>
  <si>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</si>
  <si>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</si>
  <si>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</si>
  <si>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</si>
  <si>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</si>
  <si>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</si>
  <si>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</si>
  <si>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</si>
  <si>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</si>
  <si>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</si>
  <si>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</si>
  <si>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</si>
  <si>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</si>
  <si>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</si>
  <si>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</si>
  <si>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</si>
  <si>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</si>
  <si>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</si>
  <si>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</si>
  <si>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</si>
  <si>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</si>
  <si>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</si>
  <si>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</si>
  <si>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</si>
  <si>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</si>
  <si>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</si>
  <si>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</si>
  <si>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</si>
  <si>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</si>
  <si>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</si>
  <si>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</si>
  <si>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</si>
  <si>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</si>
  <si>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</si>
  <si>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</si>
  <si>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</si>
  <si>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</si>
  <si>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</si>
  <si>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</si>
  <si>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</si>
  <si>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</si>
  <si>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</si>
  <si>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</si>
  <si>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</si>
  <si>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</si>
  <si>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</si>
  <si>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</si>
  <si>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</si>
  <si>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</si>
  <si>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</si>
  <si>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</si>
  <si>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</si>
  <si>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</si>
  <si>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</si>
  <si>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</si>
  <si>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</si>
  <si>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</si>
  <si>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</si>
  <si>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</si>
  <si>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</si>
  <si>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</si>
  <si>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</si>
  <si>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</si>
  <si>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</si>
  <si>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</si>
  <si>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</si>
  <si>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</si>
  <si>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</si>
  <si>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</si>
  <si>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</si>
  <si>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</si>
  <si>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</si>
  <si>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</si>
  <si>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</si>
  <si>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</si>
  <si>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</si>
  <si>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</si>
  <si>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</si>
  <si>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</si>
  <si>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</si>
  <si>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</si>
  <si>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</si>
  <si>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</si>
  <si>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</si>
  <si>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</si>
  <si>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</si>
  <si>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</si>
  <si>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</si>
  <si>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</si>
  <si>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</si>
  <si>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</si>
  <si>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</si>
  <si>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</si>
  <si>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</si>
  <si>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</si>
  <si>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</si>
  <si>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</si>
  <si>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</si>
  <si>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</si>
  <si>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</si>
  <si>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</si>
  <si>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</si>
  <si>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</si>
  <si>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</si>
  <si>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</si>
  <si>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</si>
  <si>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</si>
  <si>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</si>
  <si>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</si>
  <si>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</si>
  <si>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</si>
  <si>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</si>
  <si>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</si>
  <si>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</si>
  <si>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</si>
  <si>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</si>
  <si>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</si>
  <si>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</si>
  <si>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</si>
  <si>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</si>
  <si>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</si>
  <si>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</si>
  <si>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</si>
  <si>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</si>
  <si>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</si>
  <si>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</si>
  <si>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</si>
  <si>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</si>
  <si>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</si>
  <si>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</si>
  <si>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</si>
  <si>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</si>
  <si>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</si>
  <si>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</si>
  <si>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</si>
  <si>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</si>
  <si>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</si>
  <si>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</si>
  <si>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</si>
  <si>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</si>
  <si>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</si>
  <si>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</si>
  <si>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</si>
  <si>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</si>
  <si>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</si>
  <si>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</si>
  <si>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</si>
  <si>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</si>
  <si>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</si>
  <si>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</si>
  <si>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</si>
  <si>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</si>
  <si>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</si>
  <si>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</si>
  <si>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</si>
  <si>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</si>
  <si>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</si>
  <si>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</si>
  <si>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</si>
  <si>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</si>
  <si>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</si>
  <si>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</si>
  <si>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</si>
  <si>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</si>
  <si>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</si>
  <si>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</si>
  <si>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</si>
  <si>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</si>
  <si>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</si>
  <si>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</si>
  <si>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</si>
  <si>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</si>
  <si>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</si>
  <si>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</si>
  <si>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</si>
  <si>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</si>
  <si>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</si>
  <si>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</si>
  <si>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</si>
  <si>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</si>
  <si>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</si>
  <si>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</si>
  <si>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</si>
  <si>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</si>
  <si>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</si>
  <si>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</si>
  <si>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</si>
  <si>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</si>
  <si>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</si>
  <si>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</si>
  <si>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</si>
  <si>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</si>
  <si>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</si>
  <si>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</si>
  <si>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</si>
  <si>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</si>
  <si>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</si>
  <si>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</si>
  <si>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</si>
  <si>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</si>
  <si>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</si>
  <si>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</si>
  <si>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</si>
  <si>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</si>
  <si>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</si>
  <si>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</si>
  <si>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</si>
  <si>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</si>
  <si>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</si>
  <si>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</si>
  <si>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</si>
  <si>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</si>
  <si>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</si>
  <si>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</si>
  <si>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</si>
  <si>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</si>
  <si>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</si>
  <si>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</si>
  <si>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</si>
  <si>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</si>
  <si>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</si>
  <si>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</si>
  <si>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</si>
  <si>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</si>
  <si>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</si>
  <si>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</si>
  <si>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</si>
  <si>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</si>
  <si>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</si>
  <si>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</si>
  <si>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</si>
  <si>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</si>
  <si>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</si>
  <si>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</si>
  <si>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</si>
  <si>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</si>
  <si>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</si>
  <si>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</si>
  <si>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</si>
  <si>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</si>
  <si>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</si>
  <si>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</si>
  <si>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</si>
  <si>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</si>
  <si>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</si>
  <si>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</si>
  <si>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</si>
  <si>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</si>
  <si>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</si>
  <si>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</si>
  <si>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</si>
  <si>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</si>
  <si>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</si>
  <si>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</si>
  <si>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</si>
  <si>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</si>
  <si>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</si>
  <si>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</si>
  <si>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</si>
  <si>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</si>
  <si>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</si>
  <si>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</si>
  <si>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</si>
  <si>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</si>
  <si>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</si>
  <si>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</si>
  <si>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</si>
  <si>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</si>
  <si>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</si>
  <si>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</si>
  <si>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</si>
  <si>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</si>
  <si>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</si>
  <si>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</si>
  <si>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</si>
  <si>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</si>
  <si>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</si>
  <si>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</si>
  <si>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</si>
  <si>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</si>
  <si>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</si>
  <si>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</si>
  <si>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</si>
  <si>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</si>
  <si>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</si>
  <si>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</si>
  <si>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</si>
  <si>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</si>
  <si>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</si>
  <si>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</si>
  <si>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</si>
  <si>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</si>
  <si>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</si>
  <si>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</si>
  <si>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</si>
  <si>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</si>
  <si>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</si>
  <si>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</si>
  <si>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</si>
  <si>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</si>
  <si>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</si>
  <si>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</si>
  <si>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</si>
  <si>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</si>
  <si>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</si>
  <si>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</si>
  <si>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</si>
  <si>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</si>
  <si>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</si>
  <si>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</si>
  <si>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</si>
  <si>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</si>
  <si>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</si>
  <si>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</si>
  <si>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</si>
  <si>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</si>
  <si>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</si>
  <si>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</si>
  <si>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</si>
  <si>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</si>
  <si>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</si>
  <si>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</si>
  <si>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</si>
  <si>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</si>
  <si>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</si>
  <si>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</si>
  <si>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</si>
  <si>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</si>
  <si>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</si>
  <si>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</si>
  <si>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</si>
  <si>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</si>
  <si>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</si>
  <si>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</si>
  <si>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</si>
  <si>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</si>
  <si>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</si>
  <si>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</si>
  <si>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</si>
  <si>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</si>
  <si>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</si>
  <si>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</si>
  <si>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</si>
  <si>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</si>
  <si>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</si>
  <si>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</si>
  <si>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</si>
  <si>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</si>
  <si>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</si>
  <si>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</si>
  <si>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</si>
  <si>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</si>
  <si>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</si>
  <si>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</si>
  <si>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</si>
  <si>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</si>
  <si>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</si>
  <si>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</si>
  <si>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</si>
  <si>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</si>
  <si>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</si>
  <si>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</si>
  <si>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</si>
  <si>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</si>
  <si>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</si>
  <si>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</si>
  <si>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</si>
  <si>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</si>
  <si>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</si>
  <si>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</si>
  <si>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</si>
  <si>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</si>
  <si>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</si>
  <si>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</si>
  <si>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</si>
  <si>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</si>
  <si>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</si>
  <si>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</si>
  <si>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</si>
  <si>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</si>
  <si>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</si>
  <si>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</si>
  <si>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</si>
  <si>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</si>
  <si>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</si>
  <si>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</si>
  <si>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</si>
  <si>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</si>
  <si>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</si>
  <si>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</si>
  <si>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</si>
  <si>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</si>
  <si>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</si>
  <si>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</si>
  <si>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</si>
  <si>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</si>
  <si>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</si>
  <si>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</si>
  <si>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</si>
  <si>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</si>
  <si>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</si>
  <si>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</si>
  <si>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</si>
  <si>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</si>
  <si>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</si>
  <si>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</si>
  <si>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</si>
  <si>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</si>
  <si>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</si>
  <si>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</si>
  <si>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</si>
  <si>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</si>
  <si>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</si>
  <si>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</si>
  <si>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</si>
  <si>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</si>
  <si>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</si>
  <si>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</si>
  <si>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</si>
  <si>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</si>
  <si>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</si>
  <si>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</si>
  <si>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</si>
  <si>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</si>
  <si>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</si>
  <si>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</si>
  <si>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</si>
  <si>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</si>
  <si>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</si>
  <si>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</si>
  <si>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</si>
  <si>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</si>
  <si>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</si>
  <si>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</si>
  <si>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</si>
  <si>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</si>
  <si>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</si>
  <si>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</si>
  <si>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</si>
  <si>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</si>
  <si>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</si>
  <si>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</si>
  <si>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</si>
  <si>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</si>
  <si>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</si>
  <si>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</si>
  <si>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</si>
  <si>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</si>
  <si>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</si>
  <si>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</si>
  <si>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</si>
  <si>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</si>
  <si>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</si>
  <si>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</si>
  <si>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</si>
  <si>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</si>
  <si>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</si>
  <si>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</si>
  <si>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</si>
  <si>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</si>
  <si>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</si>
  <si>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</si>
  <si>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</si>
  <si>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</si>
  <si>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</si>
  <si>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</si>
  <si>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</si>
  <si>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</si>
  <si>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</si>
  <si>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</si>
  <si>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</si>
  <si>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</si>
  <si>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</si>
  <si>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</si>
  <si>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</si>
  <si>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</si>
  <si>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</si>
  <si>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</si>
  <si>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</si>
  <si>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</si>
  <si>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</si>
  <si>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</si>
  <si>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</si>
  <si>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</si>
  <si>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</si>
  <si>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</si>
  <si>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</si>
  <si>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</si>
  <si>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</si>
  <si>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</si>
  <si>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</si>
  <si>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</si>
  <si>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</si>
  <si>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</si>
  <si>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</si>
  <si>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</si>
  <si>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</si>
  <si>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</si>
  <si>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</si>
  <si>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</si>
  <si>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</si>
  <si>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</si>
  <si>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</si>
  <si>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</si>
  <si>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</si>
  <si>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</si>
  <si>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</si>
  <si>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</si>
  <si>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</si>
  <si>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</si>
  <si>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</si>
  <si>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</si>
  <si>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</si>
  <si>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</si>
  <si>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</si>
  <si>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</si>
  <si>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</si>
  <si>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</si>
  <si>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</si>
  <si>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</si>
  <si>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</si>
  <si>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</si>
  <si>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</si>
  <si>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</si>
  <si>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</si>
  <si>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</si>
  <si>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</si>
  <si>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</si>
  <si>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</si>
  <si>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</si>
  <si>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</si>
  <si>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</si>
  <si>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</si>
  <si>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</si>
  <si>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</si>
  <si>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</si>
  <si>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</si>
  <si>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</si>
  <si>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</si>
  <si>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</si>
  <si>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</si>
  <si>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</si>
  <si>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</si>
  <si>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</si>
  <si>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</si>
  <si>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</si>
  <si>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</si>
  <si>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</si>
  <si>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</si>
  <si>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</si>
  <si>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</si>
  <si>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</si>
  <si>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</si>
  <si>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</si>
  <si>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</si>
  <si>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</si>
  <si>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</si>
  <si>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</si>
  <si>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</si>
  <si>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</si>
  <si>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</si>
  <si>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</si>
  <si>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</si>
  <si>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</si>
  <si>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</si>
  <si>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</si>
  <si>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</si>
  <si>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</si>
  <si>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</si>
  <si>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</si>
  <si>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</si>
  <si>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</si>
  <si>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</si>
  <si>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</si>
  <si>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</si>
  <si>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</si>
  <si>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</si>
  <si>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</si>
  <si>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</si>
  <si>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</si>
  <si>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</si>
  <si>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</si>
  <si>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</si>
  <si>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</si>
  <si>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</si>
  <si>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</si>
  <si>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</si>
  <si>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</si>
  <si>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</si>
  <si>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</si>
  <si>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</si>
  <si>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</si>
  <si>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</si>
  <si>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</si>
  <si>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</si>
  <si>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</si>
  <si>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</si>
  <si>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</si>
  <si>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</si>
  <si>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</si>
  <si>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</si>
  <si>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</si>
  <si>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</si>
  <si>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</si>
  <si>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</si>
  <si>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</si>
  <si>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</si>
  <si>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</si>
  <si>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</si>
  <si>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</si>
  <si>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</si>
  <si>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</si>
  <si>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</si>
  <si>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</si>
  <si>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</si>
  <si>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</si>
  <si>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</si>
  <si>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</si>
  <si>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</si>
  <si>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</si>
  <si>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</si>
  <si>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</si>
  <si>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</si>
  <si>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</si>
  <si>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</si>
  <si>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</si>
  <si>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</si>
  <si>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</si>
  <si>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</si>
  <si>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</si>
  <si>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</si>
  <si>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</si>
  <si>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</si>
  <si>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</si>
  <si>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</si>
  <si>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</si>
  <si>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</si>
  <si>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</si>
  <si>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</si>
  <si>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</si>
  <si>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</si>
  <si>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</si>
  <si>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</si>
  <si>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</si>
  <si>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</si>
  <si>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</si>
  <si>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</si>
  <si>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</si>
  <si>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</si>
  <si>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</si>
  <si>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</si>
  <si>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</si>
  <si>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</si>
  <si>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</si>
  <si>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</si>
  <si>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</si>
  <si>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</si>
  <si>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</si>
  <si>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</si>
  <si>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</si>
  <si>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</si>
  <si>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</si>
  <si>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</si>
  <si>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</si>
  <si>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</si>
  <si>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</si>
  <si>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</si>
  <si>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</si>
  <si>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</si>
  <si>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</si>
  <si>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</si>
  <si>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</si>
  <si>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</si>
  <si>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</si>
  <si>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</si>
  <si>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</si>
  <si>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</si>
  <si>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</si>
  <si>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</si>
  <si>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</si>
  <si>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</si>
  <si>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</si>
  <si>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</si>
  <si>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</si>
  <si>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</si>
  <si>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</si>
  <si>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</si>
  <si>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</si>
  <si>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</si>
  <si>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</si>
  <si>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</si>
  <si>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</si>
  <si>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</si>
  <si>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</si>
  <si>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</si>
  <si>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</si>
  <si>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</si>
  <si>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</si>
  <si>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</si>
  <si>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</si>
  <si>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</si>
  <si>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</si>
  <si>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</si>
  <si>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</si>
  <si>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</si>
  <si>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</si>
  <si>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</si>
  <si>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</si>
  <si>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</si>
  <si>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</si>
  <si>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</si>
  <si>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</si>
  <si>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</si>
  <si>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</si>
  <si>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</si>
  <si>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</si>
  <si>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</si>
  <si>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</si>
  <si>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</si>
  <si>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</si>
  <si>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</si>
  <si>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</si>
  <si>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</si>
  <si>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</si>
  <si>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</si>
  <si>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</si>
  <si>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</si>
  <si>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</si>
  <si>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</si>
  <si>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</si>
  <si>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</si>
  <si>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</si>
  <si>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</si>
  <si>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</si>
  <si>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</si>
  <si>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</si>
  <si>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</si>
  <si>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</si>
  <si>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</si>
  <si>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</si>
  <si>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</si>
  <si>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</si>
  <si>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</si>
  <si>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</si>
  <si>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</si>
  <si>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</si>
  <si>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</si>
  <si>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</si>
  <si>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</si>
  <si>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</si>
  <si>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</si>
  <si>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</si>
  <si>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</si>
  <si>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</si>
  <si>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</si>
  <si>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</si>
  <si>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</si>
  <si>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</si>
  <si>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</si>
  <si>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</si>
  <si>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</si>
  <si>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</si>
  <si>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</si>
  <si>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</si>
  <si>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</si>
  <si>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</si>
  <si>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</si>
  <si>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</si>
  <si>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</si>
  <si>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</si>
  <si>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</si>
  <si>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</si>
  <si>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</si>
  <si>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</si>
  <si>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</si>
  <si>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</si>
  <si>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</si>
  <si>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</si>
  <si>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</si>
  <si>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</si>
  <si>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</si>
  <si>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</si>
  <si>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</si>
  <si>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</si>
  <si>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</si>
  <si>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</si>
  <si>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</si>
  <si>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</si>
  <si>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</si>
  <si>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</si>
  <si>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</si>
  <si>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</si>
  <si>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</si>
  <si>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</si>
  <si>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</si>
  <si>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</si>
  <si>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</si>
  <si>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</si>
  <si>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</si>
  <si>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</si>
  <si>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</si>
  <si>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</si>
  <si>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</si>
  <si>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</si>
  <si>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</si>
  <si>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</si>
  <si>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</si>
  <si>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</si>
  <si>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</si>
  <si>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</si>
  <si>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</si>
  <si>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</si>
  <si>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</si>
  <si>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</si>
  <si>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</si>
  <si>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</si>
  <si>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</si>
  <si>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</si>
  <si>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</si>
  <si>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</si>
  <si>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</si>
  <si>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</si>
  <si>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</si>
  <si>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</si>
  <si>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</si>
  <si>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</si>
  <si>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</si>
  <si>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</si>
  <si>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</si>
  <si>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</si>
  <si>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</si>
  <si>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</si>
  <si>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</si>
  <si>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</si>
  <si>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</si>
  <si>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</si>
  <si>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</si>
  <si>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</si>
  <si>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</si>
  <si>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</si>
  <si>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</si>
  <si>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</si>
  <si>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</si>
  <si>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</si>
  <si>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</si>
  <si>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</si>
  <si>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</si>
  <si>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</si>
  <si>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</si>
  <si>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</si>
  <si>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</si>
  <si>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</si>
  <si>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</si>
  <si>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</si>
  <si>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</si>
  <si>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</si>
  <si>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</si>
  <si>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</si>
  <si>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</si>
  <si>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</si>
  <si>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</si>
  <si>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</si>
  <si>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</si>
  <si>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</si>
  <si>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</si>
  <si>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</si>
  <si>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</si>
  <si>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</si>
  <si>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</si>
  <si>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</si>
  <si>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</si>
  <si>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</si>
  <si>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</si>
  <si>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</si>
  <si>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</si>
  <si>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</si>
  <si>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</si>
  <si>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</si>
  <si>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</si>
  <si>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</si>
  <si>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</si>
  <si>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</si>
  <si>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</si>
  <si>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</si>
  <si>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</si>
  <si>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</si>
  <si>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</si>
  <si>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</si>
  <si>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</si>
  <si>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</si>
  <si>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</si>
  <si>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</si>
  <si>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</si>
  <si>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</si>
  <si>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</si>
  <si>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</si>
  <si>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</si>
  <si>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</si>
  <si>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</si>
  <si>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</si>
  <si>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</si>
  <si>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</si>
  <si>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</si>
  <si>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</si>
  <si>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</si>
  <si>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</si>
  <si>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</si>
  <si>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</si>
  <si>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</si>
  <si>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</si>
  <si>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</si>
  <si>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</si>
  <si>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</si>
  <si>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</si>
  <si>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</si>
  <si>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</si>
  <si>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</si>
  <si>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</si>
  <si>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</si>
  <si>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</si>
  <si>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</si>
  <si>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</si>
  <si>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</si>
  <si>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</si>
  <si>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</si>
  <si>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</si>
  <si>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</si>
  <si>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</si>
  <si>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</si>
  <si>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</si>
  <si>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</si>
  <si>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</si>
  <si>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</si>
  <si>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</si>
  <si>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</si>
  <si>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</si>
  <si>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</si>
  <si>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</si>
  <si>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</si>
  <si>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</si>
  <si>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</si>
  <si>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</si>
  <si>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</si>
  <si>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</si>
  <si>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</si>
  <si>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</si>
  <si>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</si>
  <si>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</si>
  <si>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</si>
  <si>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</si>
  <si>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</si>
  <si>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</si>
  <si>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</si>
  <si>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</si>
  <si>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</si>
  <si>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</si>
  <si>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</si>
  <si>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</si>
  <si>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</si>
  <si>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</si>
  <si>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</si>
  <si>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</si>
  <si>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</si>
  <si>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</si>
  <si>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</si>
  <si>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</si>
  <si>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</si>
  <si>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</si>
  <si>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</si>
  <si>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</si>
  <si>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</si>
  <si>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</si>
  <si>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</si>
  <si>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</si>
  <si>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</si>
  <si>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</si>
  <si>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</si>
  <si>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</si>
  <si>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</si>
  <si>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</si>
  <si>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</si>
  <si>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</si>
  <si>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</si>
  <si>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</si>
  <si>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</si>
  <si>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</si>
  <si>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</si>
  <si>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</si>
  <si>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</si>
  <si>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</si>
  <si>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</si>
  <si>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</si>
  <si>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</si>
  <si>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</si>
  <si>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</si>
  <si>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</si>
  <si>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</si>
  <si>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</si>
  <si>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</si>
  <si>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</si>
  <si>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</si>
  <si>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</si>
  <si>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</si>
  <si>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</si>
  <si>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</si>
  <si>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</si>
  <si>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</si>
  <si>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</si>
  <si>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</si>
  <si>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</si>
  <si>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</si>
  <si>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</si>
  <si>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</si>
  <si>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</si>
  <si>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</si>
  <si>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</si>
  <si>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</si>
  <si>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</si>
  <si>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</si>
  <si>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</si>
  <si>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</si>
  <si>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</si>
  <si>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</si>
  <si>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</si>
  <si>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</si>
  <si>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</si>
  <si>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</si>
  <si>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</si>
  <si>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</si>
  <si>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</si>
  <si>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</si>
  <si>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</si>
  <si>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</si>
  <si>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</si>
  <si>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</si>
  <si>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</si>
  <si>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</si>
  <si>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</si>
  <si>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</si>
  <si>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</si>
  <si>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</si>
  <si>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</si>
  <si>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</si>
  <si>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</si>
  <si>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</si>
  <si>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</si>
  <si>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</si>
  <si>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</si>
  <si>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</si>
  <si>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</si>
  <si>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</si>
  <si>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</si>
  <si>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</si>
  <si>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</si>
  <si>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</si>
  <si>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</si>
  <si>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</si>
  <si>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</si>
  <si>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</si>
  <si>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</si>
  <si>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</si>
  <si>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</si>
  <si>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</si>
  <si>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</si>
  <si>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</si>
  <si>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</si>
  <si>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</si>
  <si>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</si>
  <si>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</si>
  <si>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</si>
  <si>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</si>
  <si>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</si>
  <si>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</si>
  <si>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</si>
  <si>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</si>
  <si>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</si>
  <si>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</si>
  <si>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</si>
  <si>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</si>
  <si>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</si>
  <si>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</si>
  <si>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</si>
  <si>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</si>
  <si>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</si>
  <si>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</si>
  <si>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</si>
  <si>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</si>
  <si>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</si>
  <si>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</si>
  <si>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</si>
  <si>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</si>
  <si>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</si>
  <si>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</si>
  <si>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</si>
  <si>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</si>
  <si>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</si>
  <si>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</si>
  <si>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</si>
  <si>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</si>
  <si>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</si>
  <si>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</si>
  <si>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</si>
  <si>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</si>
  <si>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</si>
  <si>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</si>
  <si>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</si>
  <si>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</si>
  <si>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</si>
  <si>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</si>
  <si>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</si>
  <si>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</si>
  <si>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</si>
  <si>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</si>
  <si>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</si>
  <si>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</si>
  <si>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</si>
  <si>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</si>
  <si>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</si>
  <si>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</si>
  <si>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</si>
  <si>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</si>
  <si>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</si>
  <si>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</si>
  <si>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</si>
  <si>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</si>
  <si>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</si>
  <si>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</si>
  <si>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</si>
  <si>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</si>
  <si>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</si>
  <si>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</si>
  <si>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</si>
  <si>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</si>
  <si>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</si>
  <si>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</si>
  <si>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</si>
  <si>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</si>
  <si>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</si>
  <si>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</si>
  <si>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</si>
  <si>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</si>
  <si>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</si>
  <si>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</si>
  <si>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</si>
  <si>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</si>
  <si>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</si>
  <si>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</si>
  <si>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</si>
  <si>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</si>
  <si>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</si>
  <si>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</si>
  <si>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</si>
  <si>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</si>
  <si>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</si>
  <si>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</si>
  <si>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</si>
  <si>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</si>
  <si>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</si>
  <si>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</si>
  <si>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</si>
  <si>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</si>
  <si>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</si>
  <si>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</si>
  <si>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</si>
  <si>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</si>
  <si>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</si>
  <si>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</si>
  <si>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</si>
  <si>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</si>
  <si>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</si>
  <si>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</si>
  <si>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</si>
  <si>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</si>
  <si>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</si>
  <si>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</si>
  <si>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</si>
  <si>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</si>
  <si>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</si>
  <si>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</si>
  <si>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</si>
  <si>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</si>
  <si>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</si>
  <si>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</si>
  <si>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</si>
  <si>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</si>
  <si>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</si>
  <si>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</si>
  <si>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</si>
  <si>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</si>
  <si>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</si>
  <si>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</si>
  <si>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</si>
  <si>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</si>
  <si>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</si>
  <si>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</si>
  <si>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</si>
  <si>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</si>
  <si>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</si>
  <si>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</si>
  <si>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</si>
  <si>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</si>
  <si>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</si>
  <si>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</si>
  <si>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</si>
  <si>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</si>
  <si>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</si>
  <si>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</si>
  <si>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</si>
  <si>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</si>
  <si>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</si>
  <si>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</si>
  <si>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</si>
  <si>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</si>
  <si>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</si>
  <si>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</si>
  <si>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</si>
  <si>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</si>
  <si>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</si>
  <si>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</si>
  <si>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</si>
  <si>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</si>
  <si>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</si>
  <si>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</si>
  <si>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</si>
  <si>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</si>
  <si>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</si>
  <si>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</si>
  <si>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</si>
  <si>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</si>
  <si>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</si>
  <si>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</si>
  <si>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</si>
  <si>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</si>
  <si>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</si>
  <si>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</si>
  <si>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</si>
  <si>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</si>
  <si>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</si>
  <si>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</si>
  <si>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</si>
  <si>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</si>
  <si>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</si>
  <si>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</si>
  <si>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</si>
  <si>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</si>
  <si>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</si>
  <si>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</si>
  <si>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</si>
  <si>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</si>
  <si>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</si>
  <si>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</si>
  <si>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</si>
  <si>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</si>
  <si>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</si>
  <si>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</si>
  <si>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</si>
  <si>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</si>
  <si>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</si>
  <si>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</si>
  <si>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</si>
  <si>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</si>
  <si>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</si>
  <si>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</si>
  <si>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</si>
  <si>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</si>
  <si>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</si>
  <si>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</si>
  <si>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</si>
  <si>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</si>
  <si>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</si>
  <si>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</si>
  <si>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</si>
  <si>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</si>
  <si>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</si>
  <si>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</si>
  <si>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</si>
  <si>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</si>
  <si>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</si>
  <si>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</si>
  <si>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</si>
  <si>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</si>
  <si>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</si>
  <si>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</si>
  <si>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</si>
  <si>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</si>
  <si>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</si>
  <si>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</si>
  <si>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</si>
  <si>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</si>
  <si>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</si>
  <si>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</si>
  <si>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</si>
  <si>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</si>
  <si>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</si>
  <si>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</si>
  <si>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</si>
  <si>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</si>
  <si>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</si>
  <si>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</si>
  <si>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</si>
  <si>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</si>
  <si>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</si>
  <si>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</si>
  <si>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</si>
  <si>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</si>
  <si>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</si>
  <si>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</si>
  <si>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</si>
  <si>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</si>
  <si>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</si>
  <si>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</si>
  <si>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</si>
  <si>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</si>
  <si>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</si>
  <si>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</si>
  <si>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</si>
  <si>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</si>
  <si>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</si>
  <si>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</si>
  <si>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</si>
  <si>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</si>
  <si>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</si>
  <si>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</si>
  <si>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</si>
  <si>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</si>
  <si>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</si>
  <si>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</si>
  <si>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</si>
  <si>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</si>
  <si>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</si>
  <si>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</si>
  <si>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</si>
  <si>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</si>
  <si>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</si>
  <si>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</si>
  <si>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</si>
  <si>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</si>
  <si>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</si>
  <si>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</si>
  <si>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</si>
  <si>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</si>
  <si>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</si>
  <si>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</si>
  <si>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</si>
  <si>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</si>
  <si>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</si>
  <si>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</si>
  <si>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</si>
  <si>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</si>
  <si>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</si>
  <si>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</si>
  <si>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</si>
  <si>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</si>
  <si>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</si>
  <si>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</si>
  <si>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</si>
  <si>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</si>
  <si>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</si>
  <si>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</si>
  <si>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</si>
  <si>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</si>
  <si>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</si>
  <si>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</si>
  <si>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</si>
  <si>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</si>
  <si>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</si>
  <si>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</si>
  <si>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</si>
  <si>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</si>
  <si>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</si>
  <si>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</si>
  <si>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</si>
  <si>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</si>
  <si>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</si>
  <si>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</si>
  <si>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</si>
  <si>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</si>
  <si>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</si>
  <si>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</si>
  <si>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</si>
  <si>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</si>
  <si>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</si>
  <si>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</si>
  <si>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</si>
  <si>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</si>
  <si>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</si>
  <si>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</si>
  <si>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</si>
  <si>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</si>
  <si>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</si>
  <si>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</si>
  <si>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</si>
  <si>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</si>
  <si>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</si>
  <si>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</si>
  <si>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</si>
  <si>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</si>
  <si>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</si>
  <si>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</si>
  <si>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</si>
  <si>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</si>
  <si>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</si>
  <si>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</si>
  <si>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</si>
  <si>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</si>
  <si>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</si>
  <si>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</si>
  <si>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</si>
  <si>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</si>
  <si>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</si>
  <si>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</si>
  <si>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</si>
  <si>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</si>
  <si>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</si>
  <si>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</si>
  <si>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</si>
  <si>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</si>
  <si>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</si>
  <si>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</si>
  <si>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</si>
  <si>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</si>
  <si>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</si>
  <si>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</si>
  <si>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</si>
  <si>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</si>
  <si>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</si>
  <si>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</si>
  <si>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</si>
  <si>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</si>
  <si>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</si>
  <si>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</si>
  <si>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</si>
  <si>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</si>
  <si>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</si>
  <si>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</si>
  <si>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</si>
  <si>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</si>
  <si>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</si>
  <si>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</si>
  <si>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</si>
  <si>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</si>
  <si>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</si>
  <si>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</si>
  <si>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</si>
  <si>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</si>
  <si>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</si>
  <si>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</si>
  <si>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</si>
  <si>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</si>
  <si>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</si>
  <si>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</si>
  <si>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</si>
  <si>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</si>
  <si>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</si>
  <si>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</si>
  <si>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</si>
  <si>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</si>
  <si>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</si>
  <si>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</si>
  <si>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</si>
  <si>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</si>
  <si>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</si>
  <si>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</si>
  <si>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</si>
  <si>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</si>
  <si>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</si>
  <si>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</si>
  <si>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</si>
  <si>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</si>
  <si>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</si>
  <si>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</si>
  <si>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</si>
  <si>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</si>
  <si>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</si>
  <si>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</si>
  <si>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</si>
  <si>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</si>
  <si>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</si>
  <si>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</si>
  <si>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</si>
  <si>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</si>
  <si>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</si>
  <si>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</si>
  <si>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</si>
  <si>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</si>
  <si>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</si>
  <si>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</si>
  <si>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</si>
  <si>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</si>
  <si>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</si>
  <si>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</si>
  <si>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</si>
  <si>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</si>
  <si>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</si>
  <si>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</si>
  <si>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</si>
  <si>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</si>
  <si>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</si>
  <si>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</si>
  <si>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</si>
  <si>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</si>
  <si>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</si>
  <si>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</si>
  <si>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</si>
  <si>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</si>
  <si>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</si>
  <si>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</si>
  <si>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</si>
  <si>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</si>
  <si>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</si>
  <si>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</si>
  <si>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</si>
  <si>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</si>
  <si>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</si>
  <si>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</si>
  <si>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</si>
  <si>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</si>
  <si>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</si>
  <si>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</si>
  <si>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</si>
  <si>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</si>
  <si>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</si>
  <si>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</si>
  <si>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</si>
  <si>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</si>
  <si>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</si>
  <si>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</si>
  <si>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</si>
  <si>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</si>
  <si>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</si>
  <si>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</si>
  <si>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</si>
  <si>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</si>
  <si>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</si>
  <si>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</si>
  <si>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</si>
  <si>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</si>
  <si>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</si>
  <si>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</si>
  <si>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</si>
  <si>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</si>
  <si>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</si>
  <si>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</si>
  <si>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</si>
  <si>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</si>
  <si>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</si>
  <si>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</si>
  <si>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</si>
  <si>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</si>
  <si>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</si>
  <si>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</si>
  <si>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</si>
  <si>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</si>
  <si>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</si>
  <si>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</si>
  <si>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</si>
  <si>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</si>
  <si>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</si>
  <si>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</si>
  <si>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</si>
  <si>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</si>
  <si>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</si>
  <si>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</si>
  <si>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</si>
  <si>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</si>
  <si>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</si>
  <si>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</si>
  <si>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</si>
  <si>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</si>
  <si>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</si>
  <si>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</si>
  <si>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</si>
  <si>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</si>
  <si>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</si>
  <si>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</si>
  <si>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</si>
  <si>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</si>
  <si>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</si>
  <si>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</si>
  <si>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</si>
  <si>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</si>
  <si>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</si>
  <si>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</si>
  <si>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</si>
  <si>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</si>
  <si>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</si>
  <si>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</si>
  <si>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</si>
  <si>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</si>
  <si>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</si>
  <si>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</si>
  <si>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</si>
  <si>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</si>
  <si>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</si>
  <si>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</si>
  <si>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</si>
  <si>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</si>
  <si>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</si>
  <si>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</si>
  <si>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</si>
  <si>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</si>
  <si>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</si>
  <si>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</si>
  <si>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</si>
  <si>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</si>
  <si>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</si>
  <si>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</si>
  <si>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</si>
  <si>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</si>
  <si>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</si>
  <si>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</si>
  <si>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</si>
  <si>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</si>
  <si>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</si>
  <si>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</si>
  <si>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</si>
  <si>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</si>
  <si>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</si>
  <si>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</si>
  <si>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</si>
  <si>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</si>
  <si>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</si>
  <si>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</si>
  <si>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</si>
  <si>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</si>
  <si>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</si>
  <si>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</si>
  <si>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</si>
  <si>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</si>
  <si>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</si>
  <si>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</si>
  <si>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</si>
  <si>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</si>
  <si>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</si>
  <si>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</si>
  <si>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</si>
  <si>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</si>
  <si>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</si>
  <si>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</si>
  <si>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</si>
  <si>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</si>
  <si>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</si>
  <si>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</si>
  <si>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</si>
  <si>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</si>
  <si>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</si>
  <si>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</si>
  <si>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</si>
  <si>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</si>
  <si>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</si>
  <si>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</si>
  <si>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</si>
  <si>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</si>
  <si>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</si>
  <si>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</si>
  <si>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</si>
  <si>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</si>
  <si>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</si>
  <si>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</si>
  <si>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</si>
  <si>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</si>
  <si>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</si>
  <si>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</si>
  <si>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</si>
  <si>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</si>
  <si>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</si>
  <si>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</si>
  <si>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</si>
  <si>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</si>
  <si>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</si>
  <si>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</si>
  <si>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</si>
  <si>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</si>
  <si>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</si>
  <si>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</si>
  <si>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</si>
  <si>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</si>
  <si>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</si>
  <si>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</si>
  <si>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</si>
  <si>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</si>
  <si>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</si>
  <si>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</si>
  <si>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</si>
  <si>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</si>
  <si>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</si>
  <si>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</si>
  <si>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</si>
  <si>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</si>
  <si>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</si>
  <si>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</si>
  <si>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</si>
  <si>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</si>
  <si>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</si>
  <si>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</si>
  <si>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</si>
  <si>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</si>
  <si>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</si>
  <si>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</si>
  <si>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</si>
  <si>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</si>
  <si>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</si>
  <si>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</si>
  <si>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</si>
  <si>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</si>
  <si>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</si>
  <si>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</si>
  <si>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</si>
  <si>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</si>
  <si>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</si>
  <si>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</si>
  <si>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</si>
  <si>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</si>
  <si>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</si>
  <si>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</si>
  <si>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</si>
  <si>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</si>
  <si>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</si>
  <si>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</si>
  <si>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</si>
  <si>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</si>
  <si>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</si>
  <si>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</si>
  <si>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</si>
  <si>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</si>
  <si>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</si>
  <si>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</si>
  <si>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</si>
  <si>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</si>
  <si>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</si>
  <si>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</si>
  <si>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</si>
  <si>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</si>
  <si>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</si>
  <si>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</si>
  <si>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</si>
  <si>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</si>
  <si>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</si>
  <si>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</si>
  <si>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</si>
  <si>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</si>
  <si>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</si>
  <si>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</si>
  <si>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</si>
  <si>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</si>
  <si>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</si>
  <si>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</si>
  <si>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</si>
  <si>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</si>
  <si>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</si>
  <si>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</si>
  <si>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</si>
  <si>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</si>
  <si>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</si>
  <si>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</si>
  <si>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</si>
  <si>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</si>
  <si>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</si>
  <si>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</si>
  <si>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</si>
  <si>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</si>
  <si>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</si>
  <si>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</si>
  <si>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</si>
  <si>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</si>
  <si>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</si>
  <si>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</si>
  <si>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</si>
  <si>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</si>
  <si>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</si>
  <si>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</si>
  <si>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</si>
  <si>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</si>
  <si>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</si>
  <si>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</si>
  <si>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</si>
  <si>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</si>
  <si>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</si>
  <si>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</si>
  <si>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</si>
  <si>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</si>
  <si>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</si>
  <si>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</si>
  <si>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</si>
  <si>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</si>
  <si>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</si>
  <si>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</si>
  <si>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</si>
  <si>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</si>
  <si>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</si>
  <si>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</si>
  <si>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</si>
  <si>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</si>
  <si>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</si>
  <si>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</si>
  <si>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</si>
  <si>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</si>
  <si>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</si>
  <si>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</si>
  <si>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</si>
  <si>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</si>
  <si>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</si>
  <si>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</si>
  <si>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</si>
  <si>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</si>
  <si>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</si>
  <si>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</si>
  <si>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</si>
  <si>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</si>
  <si>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</si>
  <si>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</si>
  <si>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</si>
  <si>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</si>
  <si>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</si>
  <si>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</si>
  <si>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</si>
  <si>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</si>
  <si>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</si>
  <si>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</si>
  <si>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</si>
  <si>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</si>
  <si>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</si>
  <si>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</si>
  <si>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</si>
  <si>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</si>
  <si>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</si>
  <si>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</si>
  <si>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</si>
  <si>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</si>
  <si>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</si>
  <si>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</si>
  <si>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</si>
  <si>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</si>
  <si>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</si>
  <si>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</si>
  <si>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</si>
  <si>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</si>
  <si>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</si>
  <si>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</si>
  <si>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</si>
  <si>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</si>
  <si>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</si>
  <si>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</si>
  <si>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</si>
  <si>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</si>
  <si>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</si>
  <si>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</si>
  <si>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</si>
  <si>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</si>
  <si>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</si>
  <si>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</si>
  <si>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</si>
  <si>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</si>
  <si>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</si>
  <si>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</si>
  <si>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</si>
  <si>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</si>
  <si>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</si>
  <si>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</si>
  <si>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</si>
  <si>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</si>
  <si>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</si>
  <si>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</si>
  <si>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</si>
  <si>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</si>
  <si>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</si>
  <si>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</si>
  <si>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</si>
  <si>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</si>
  <si>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</si>
  <si>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</si>
  <si>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</si>
  <si>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</si>
  <si>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</si>
  <si>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</si>
  <si>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</si>
  <si>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</si>
  <si>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</si>
  <si>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</si>
  <si>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</si>
  <si>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</si>
  <si>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</si>
  <si>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</si>
  <si>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</si>
  <si>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</si>
  <si>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</si>
  <si>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</si>
  <si>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</si>
  <si>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</si>
  <si>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</si>
  <si>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</si>
  <si>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</si>
  <si>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</si>
  <si>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</si>
  <si>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</si>
  <si>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</si>
  <si>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</si>
  <si>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</si>
  <si>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</si>
  <si>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</si>
  <si>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</si>
  <si>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</si>
  <si>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</si>
  <si>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</si>
  <si>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</si>
  <si>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</si>
  <si>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</si>
  <si>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</si>
  <si>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</si>
  <si>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</si>
  <si>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</si>
  <si>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</si>
  <si>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</si>
  <si>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</si>
  <si>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</si>
  <si>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</si>
  <si>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</si>
  <si>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</si>
  <si>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</si>
  <si>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</si>
  <si>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</si>
  <si>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</si>
  <si>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</si>
  <si>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</si>
  <si>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</si>
  <si>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</si>
  <si>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</si>
  <si>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</si>
  <si>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</si>
  <si>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</si>
  <si>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</si>
  <si>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</si>
  <si>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</si>
  <si>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</si>
  <si>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</si>
  <si>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</si>
  <si>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</si>
  <si>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</si>
  <si>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</si>
  <si>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</si>
  <si>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</si>
  <si>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</si>
  <si>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</si>
  <si>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</si>
  <si>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</si>
  <si>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</si>
  <si>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</si>
  <si>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</si>
  <si>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</si>
  <si>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</si>
  <si>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</si>
  <si>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</si>
  <si>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</si>
  <si>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</si>
  <si>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</si>
  <si>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</si>
  <si>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</si>
  <si>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</si>
  <si>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</si>
  <si>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</si>
  <si>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</si>
  <si>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</si>
  <si>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</si>
  <si>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</si>
  <si>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</si>
  <si>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</si>
  <si>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</si>
  <si>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</si>
  <si>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</si>
  <si>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</si>
  <si>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</si>
  <si>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</si>
  <si>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</si>
  <si>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</si>
  <si>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</si>
  <si>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</si>
  <si>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</si>
  <si>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</si>
  <si>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</si>
  <si>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</si>
  <si>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</si>
  <si>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</si>
  <si>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</si>
  <si>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</si>
  <si>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</si>
  <si>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</si>
  <si>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</si>
  <si>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</si>
  <si>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</si>
  <si>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</si>
  <si>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</si>
  <si>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</si>
  <si>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</si>
  <si>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</si>
  <si>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</si>
  <si>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</si>
  <si>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</si>
  <si>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</si>
  <si>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</si>
  <si>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</si>
  <si>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</si>
  <si>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</si>
  <si>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</si>
  <si>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</si>
  <si>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</si>
  <si>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</si>
  <si>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</si>
  <si>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</si>
  <si>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</si>
  <si>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</si>
  <si>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</si>
  <si>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</si>
  <si>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</si>
  <si>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</si>
  <si>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</si>
  <si>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</si>
  <si>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</si>
  <si>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</si>
  <si>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</si>
  <si>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</si>
  <si>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</si>
  <si>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</si>
  <si>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</si>
  <si>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</si>
  <si>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</si>
  <si>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</si>
  <si>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</si>
  <si>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</si>
  <si>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</si>
  <si>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</si>
  <si>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</si>
  <si>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</si>
  <si>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</si>
  <si>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</si>
  <si>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</si>
  <si>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</si>
  <si>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</si>
  <si>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</si>
  <si>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</si>
  <si>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</si>
  <si>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</si>
  <si>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</si>
  <si>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</si>
  <si>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</si>
  <si>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</si>
  <si>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</si>
  <si>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</si>
  <si>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</si>
  <si>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</si>
  <si>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</si>
  <si>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</si>
  <si>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</si>
  <si>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</si>
  <si>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</si>
  <si>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</si>
  <si>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</si>
  <si>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</si>
  <si>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</si>
  <si>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</si>
  <si>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</si>
  <si>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</si>
  <si>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</si>
  <si>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</si>
  <si>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</si>
  <si>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</si>
  <si>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</si>
  <si>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</si>
  <si>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</si>
  <si>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</si>
  <si>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</si>
  <si>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</si>
  <si>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</si>
  <si>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</si>
  <si>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</si>
  <si>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</si>
  <si>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</si>
  <si>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</si>
  <si>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</si>
  <si>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</si>
  <si>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</si>
  <si>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</si>
  <si>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</si>
  <si>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</si>
  <si>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</si>
  <si>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</si>
  <si>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</si>
  <si>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</si>
  <si>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</si>
  <si>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</si>
  <si>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</si>
  <si>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</si>
  <si>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</si>
  <si>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</si>
  <si>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</si>
  <si>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</si>
  <si>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</si>
  <si>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</si>
  <si>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</si>
  <si>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</si>
  <si>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</si>
  <si>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</si>
  <si>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</si>
  <si>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</si>
  <si>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</si>
  <si>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</si>
  <si>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</si>
  <si>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</si>
  <si>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</si>
  <si>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</si>
  <si>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</si>
  <si>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</si>
  <si>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</si>
  <si>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</si>
  <si>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</si>
  <si>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</si>
  <si>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</si>
  <si>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</si>
  <si>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</si>
  <si>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</si>
  <si>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</si>
  <si>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</si>
  <si>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</si>
  <si>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</si>
  <si>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</si>
  <si>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</si>
  <si>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</si>
  <si>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</si>
  <si>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</si>
  <si>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</si>
  <si>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</si>
  <si>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</si>
  <si>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</si>
  <si>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</si>
  <si>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</si>
  <si>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</si>
  <si>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</si>
  <si>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</si>
  <si>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</si>
  <si>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</si>
  <si>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</si>
  <si>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</si>
  <si>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</si>
  <si>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</si>
  <si>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</si>
  <si>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</si>
  <si>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</si>
  <si>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</si>
  <si>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</si>
  <si>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</si>
  <si>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</si>
  <si>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</si>
  <si>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</si>
  <si>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</si>
  <si>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</si>
  <si>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</si>
  <si>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</si>
  <si>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</si>
  <si>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</si>
  <si>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</si>
  <si>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</si>
  <si>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</si>
  <si>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</si>
  <si>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</si>
  <si>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</si>
  <si>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</si>
  <si>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</si>
  <si>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</si>
  <si>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</si>
  <si>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</si>
  <si>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</si>
  <si>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</si>
  <si>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</si>
  <si>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</si>
  <si>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</si>
  <si>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</si>
  <si>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</si>
  <si>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</si>
  <si>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</si>
  <si>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</si>
  <si>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</si>
  <si>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</si>
  <si>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</si>
  <si>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</si>
  <si>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</si>
  <si>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</si>
  <si>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</si>
  <si>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</si>
  <si>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</si>
  <si>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</si>
  <si>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</si>
  <si>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</si>
  <si>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</si>
  <si>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</si>
  <si>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</si>
  <si>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</si>
  <si>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</si>
  <si>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</si>
  <si>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</si>
  <si>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</si>
  <si>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</si>
  <si>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</si>
  <si>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</si>
  <si>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</si>
  <si>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</si>
  <si>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</si>
  <si>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</si>
  <si>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</si>
  <si>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</si>
  <si>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</si>
  <si>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</si>
  <si>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</si>
  <si>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</si>
  <si>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</si>
  <si>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</si>
  <si>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</si>
  <si>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</si>
  <si>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</si>
  <si>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</si>
  <si>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</si>
  <si>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</si>
  <si>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</si>
  <si>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</si>
  <si>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</si>
  <si>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</si>
  <si>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</si>
  <si>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</si>
  <si>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</si>
  <si>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</si>
  <si>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</si>
  <si>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</si>
  <si>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</si>
  <si>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</si>
  <si>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</si>
  <si>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</si>
  <si>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</si>
  <si>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</si>
  <si>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</si>
  <si>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</si>
  <si>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</si>
  <si>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</si>
  <si>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</si>
  <si>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</si>
  <si>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</si>
  <si>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</si>
  <si>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</si>
  <si>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</si>
  <si>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</si>
  <si>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</si>
  <si>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</si>
  <si>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</si>
  <si>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</si>
  <si>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</si>
  <si>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</si>
  <si>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</si>
  <si>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</si>
  <si>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</si>
  <si>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</si>
  <si>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</si>
  <si>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</si>
  <si>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</si>
  <si>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</si>
  <si>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</si>
  <si>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</si>
  <si>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</si>
  <si>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</si>
  <si>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</si>
  <si>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</si>
  <si>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</si>
  <si>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</si>
  <si>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</si>
  <si>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</si>
  <si>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</si>
  <si>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</si>
  <si>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</si>
  <si>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</si>
  <si>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</si>
  <si>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</si>
  <si>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</si>
  <si>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</si>
  <si>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</si>
  <si>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</si>
  <si>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</si>
  <si>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</si>
  <si>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</si>
  <si>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</si>
  <si>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</si>
  <si>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</si>
  <si>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</si>
  <si>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</si>
  <si>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</si>
  <si>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</si>
  <si>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</si>
  <si>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</si>
  <si>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</si>
  <si>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</si>
  <si>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</si>
  <si>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</si>
  <si>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</si>
  <si>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</si>
  <si>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</si>
  <si>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</si>
  <si>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</si>
  <si>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</si>
  <si>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</si>
  <si>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</si>
  <si>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</si>
  <si>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</si>
  <si>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</si>
  <si>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</si>
  <si>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</si>
  <si>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</si>
  <si>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</si>
  <si>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</si>
  <si>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</si>
  <si>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</si>
  <si>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</si>
  <si>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</si>
  <si>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</si>
  <si>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</si>
  <si>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</si>
  <si>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</si>
  <si>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</si>
  <si>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</si>
  <si>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</si>
  <si>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</si>
  <si>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</si>
  <si>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</si>
  <si>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</si>
  <si>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</si>
  <si>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</si>
  <si>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</si>
  <si>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</si>
  <si>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</si>
  <si>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</si>
  <si>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</si>
  <si>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</si>
  <si>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</si>
  <si>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</si>
  <si>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</si>
  <si>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</si>
  <si>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</si>
  <si>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</si>
  <si>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</si>
  <si>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</si>
  <si>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</si>
  <si>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</si>
  <si>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</si>
  <si>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</si>
  <si>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</si>
  <si>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</si>
  <si>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</si>
  <si>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</si>
  <si>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</si>
  <si>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</si>
  <si>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</si>
  <si>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</si>
  <si>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</si>
  <si>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</si>
  <si>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</si>
  <si>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</si>
  <si>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</si>
  <si>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</si>
  <si>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</si>
  <si>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</si>
  <si>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</si>
  <si>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</si>
  <si>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</si>
  <si>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</si>
  <si>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</si>
  <si>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</si>
  <si>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</si>
  <si>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</si>
  <si>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</si>
  <si>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</si>
  <si>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</si>
  <si>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</si>
  <si>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</si>
  <si>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</si>
  <si>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</si>
  <si>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</si>
  <si>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</si>
  <si>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</si>
  <si>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</si>
  <si>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</si>
  <si>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</si>
  <si>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</si>
  <si>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</si>
  <si>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</si>
  <si>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</si>
  <si>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</si>
  <si>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</si>
  <si>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</si>
  <si>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</si>
  <si>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</si>
  <si>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</si>
  <si>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</si>
  <si>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</si>
  <si>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</si>
  <si>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</si>
  <si>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</si>
  <si>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</si>
  <si>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</si>
  <si>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</si>
  <si>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</si>
  <si>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</si>
  <si>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</si>
  <si>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</si>
  <si>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</si>
  <si>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</si>
  <si>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</si>
  <si>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</si>
  <si>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</si>
  <si>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</si>
  <si>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</si>
  <si>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</si>
  <si>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</si>
  <si>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</si>
  <si>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</si>
  <si>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</si>
  <si>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</si>
  <si>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</si>
  <si>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</si>
  <si>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</si>
  <si>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</si>
  <si>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</si>
  <si>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</si>
  <si>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</si>
  <si>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</si>
  <si>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</si>
  <si>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</si>
  <si>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</si>
  <si>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</si>
  <si>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</si>
  <si>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</si>
  <si>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</si>
  <si>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</si>
  <si>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</si>
  <si>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</si>
  <si>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</si>
  <si>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</si>
  <si>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</si>
  <si>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</si>
  <si>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</si>
  <si>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</si>
  <si>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</si>
  <si>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</si>
  <si>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</si>
  <si>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</si>
  <si>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</si>
  <si>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</si>
  <si>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</si>
  <si>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</si>
  <si>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</si>
  <si>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</si>
  <si>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</si>
  <si>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</si>
  <si>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</si>
  <si>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</si>
  <si>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</si>
  <si>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</si>
  <si>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</si>
  <si>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</si>
  <si>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</si>
  <si>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</si>
  <si>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</si>
  <si>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</si>
  <si>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</si>
  <si>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</si>
  <si>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</si>
  <si>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</si>
  <si>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</si>
  <si>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</si>
  <si>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</si>
  <si>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</si>
  <si>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</si>
  <si>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</si>
  <si>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</si>
  <si>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</si>
  <si>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</si>
  <si>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</si>
  <si>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</si>
  <si>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</si>
  <si>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</si>
  <si>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</si>
  <si>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</si>
  <si>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</si>
  <si>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</si>
  <si>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</si>
  <si>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</si>
  <si>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</si>
  <si>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</si>
  <si>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</si>
  <si>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</si>
  <si>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</si>
  <si>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</si>
  <si>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</si>
  <si>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</si>
  <si>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</si>
  <si>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</si>
  <si>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</si>
  <si>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</si>
  <si>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</si>
  <si>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</si>
  <si>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</si>
  <si>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</si>
  <si>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</si>
  <si>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</si>
  <si>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</si>
  <si>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</si>
  <si>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</si>
  <si>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</si>
  <si>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</si>
  <si>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</si>
  <si>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</si>
  <si>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</si>
  <si>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</si>
  <si>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</si>
  <si>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</si>
  <si>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</si>
  <si>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</si>
  <si>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</si>
  <si>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</si>
  <si>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</si>
  <si>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</si>
  <si>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</si>
  <si>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</si>
  <si>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</si>
  <si>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</si>
  <si>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</si>
  <si>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</si>
  <si>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</si>
  <si>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</si>
  <si>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</si>
  <si>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</si>
  <si>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</si>
  <si>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</si>
  <si>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</si>
  <si>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</si>
  <si>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</si>
  <si>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</si>
  <si>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</si>
  <si>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</si>
  <si>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</si>
  <si>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</si>
  <si>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</si>
  <si>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</si>
  <si>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</si>
  <si>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</si>
  <si>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</si>
  <si>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</si>
  <si>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</si>
  <si>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</si>
  <si>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</si>
  <si>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</si>
  <si>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</si>
  <si>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</si>
  <si>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</si>
  <si>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</si>
  <si>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</si>
  <si>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</si>
  <si>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</si>
  <si>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</si>
  <si>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</si>
  <si>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</si>
  <si>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</si>
  <si>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</si>
  <si>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</si>
  <si>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</si>
  <si>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</si>
  <si>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</si>
  <si>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</si>
  <si>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</si>
  <si>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</si>
  <si>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</si>
  <si>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</si>
  <si>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</si>
  <si>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</si>
  <si>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</si>
  <si>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</si>
  <si>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</si>
  <si>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</si>
  <si>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</si>
  <si>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</si>
  <si>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</si>
  <si>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</si>
  <si>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</si>
  <si>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</si>
  <si>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</si>
  <si>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</si>
  <si>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</si>
  <si>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</si>
  <si>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</si>
  <si>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</si>
  <si>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</si>
  <si>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</si>
  <si>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</si>
  <si>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</si>
  <si>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</si>
  <si>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</si>
  <si>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</si>
  <si>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</si>
  <si>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</si>
  <si>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</si>
  <si>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</si>
  <si>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</si>
  <si>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</si>
  <si>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</si>
  <si>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</si>
  <si>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</si>
  <si>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</si>
  <si>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</si>
  <si>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</si>
  <si>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</si>
  <si>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</si>
  <si>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</si>
  <si>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</si>
  <si>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</si>
  <si>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</si>
  <si>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</si>
  <si>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</si>
  <si>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</si>
  <si>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</si>
  <si>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</si>
  <si>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</si>
  <si>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</si>
  <si>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</si>
  <si>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</si>
  <si>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</si>
  <si>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</si>
  <si>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</si>
  <si>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</si>
  <si>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</si>
  <si>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</si>
  <si>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</si>
  <si>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</si>
  <si>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</si>
  <si>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</si>
  <si>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</si>
  <si>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</si>
  <si>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</si>
  <si>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</si>
  <si>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</si>
  <si>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</si>
  <si>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</si>
  <si>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</si>
  <si>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</si>
  <si>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</si>
  <si>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</si>
  <si>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</si>
  <si>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</si>
  <si>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</si>
  <si>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</si>
  <si>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</si>
  <si>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</si>
  <si>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</si>
  <si>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</si>
  <si>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</si>
  <si>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</si>
  <si>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</si>
  <si>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</si>
  <si>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</si>
  <si>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</si>
  <si>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</si>
  <si>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</si>
  <si>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</si>
  <si>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</si>
  <si>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</si>
  <si>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</si>
  <si>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</si>
  <si>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</si>
  <si>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</si>
  <si>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</si>
  <si>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</si>
  <si>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</si>
  <si>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</si>
  <si>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</si>
  <si>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</si>
  <si>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</si>
  <si>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</si>
  <si>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</si>
  <si>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</si>
  <si>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</si>
  <si>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</si>
  <si>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</si>
  <si>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</si>
  <si>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</si>
  <si>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</si>
  <si>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</si>
  <si>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</si>
  <si>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</si>
  <si>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</si>
  <si>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</si>
  <si>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</si>
  <si>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</si>
  <si>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</si>
  <si>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</si>
  <si>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</si>
  <si>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</si>
  <si>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</si>
  <si>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</si>
  <si>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</si>
  <si>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</si>
  <si>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</si>
  <si>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</si>
  <si>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</si>
  <si>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</si>
  <si>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</si>
  <si>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</si>
  <si>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</si>
  <si>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</si>
  <si>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</si>
  <si>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</si>
  <si>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</si>
  <si>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</si>
  <si>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</si>
  <si>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</si>
  <si>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</si>
  <si>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</si>
  <si>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</si>
  <si>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</si>
  <si>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</si>
  <si>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</si>
  <si>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</si>
  <si>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</si>
  <si>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</si>
  <si>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</si>
  <si>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</si>
  <si>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</si>
  <si>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</si>
  <si>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</si>
  <si>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</si>
  <si>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</si>
  <si>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</si>
  <si>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</si>
  <si>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</si>
  <si>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</si>
  <si>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</si>
  <si>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</si>
  <si>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</si>
  <si>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</si>
  <si>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</si>
  <si>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</si>
  <si>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</si>
  <si>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</si>
  <si>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</si>
  <si>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</si>
  <si>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</si>
  <si>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</si>
  <si>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</si>
  <si>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</si>
  <si>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</si>
  <si>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</si>
  <si>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</si>
  <si>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</si>
  <si>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</si>
  <si>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</si>
  <si>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</si>
  <si>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</si>
  <si>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</si>
  <si>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</si>
  <si>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</si>
  <si>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</si>
  <si>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</si>
  <si>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</si>
  <si>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</si>
  <si>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</si>
  <si>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</si>
  <si>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</si>
  <si>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</si>
  <si>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</si>
  <si>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</si>
  <si>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</si>
  <si>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</si>
  <si>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</si>
  <si>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</si>
  <si>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</si>
  <si>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</si>
  <si>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</si>
  <si>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</si>
  <si>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</si>
  <si>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</si>
  <si>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</si>
  <si>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</si>
  <si>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</si>
  <si>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</si>
  <si>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</si>
  <si>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</si>
  <si>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</si>
  <si>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</si>
  <si>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</si>
  <si>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</si>
  <si>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</si>
  <si>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</si>
  <si>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</si>
  <si>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</si>
  <si>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</si>
  <si>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</si>
  <si>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</si>
  <si>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</si>
  <si>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</si>
  <si>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</si>
  <si>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</si>
  <si>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</si>
  <si>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</si>
  <si>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</si>
  <si>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</si>
  <si>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</si>
  <si>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</si>
  <si>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</si>
  <si>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</si>
  <si>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</si>
  <si>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</si>
  <si>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</si>
  <si>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</si>
  <si>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</si>
  <si>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</si>
  <si>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</si>
  <si>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</si>
  <si>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</si>
  <si>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</si>
  <si>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</si>
  <si>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</si>
  <si>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</si>
  <si>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</si>
  <si>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</si>
  <si>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</si>
  <si>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</si>
  <si>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</si>
  <si>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</si>
  <si>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</si>
  <si>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</si>
  <si>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</si>
  <si>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</si>
  <si>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</si>
  <si>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</si>
  <si>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</si>
  <si>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</si>
  <si>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</si>
  <si>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</si>
  <si>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</si>
  <si>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</si>
  <si>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</si>
  <si>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</si>
  <si>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</si>
  <si>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</si>
  <si>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</si>
  <si>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</si>
  <si>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</si>
  <si>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</si>
  <si>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</si>
  <si>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</si>
  <si>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</si>
  <si>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</si>
  <si>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</si>
  <si>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</si>
  <si>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</si>
  <si>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</si>
  <si>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</si>
  <si>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</si>
  <si>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</si>
  <si>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</si>
  <si>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</si>
  <si>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</si>
  <si>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</si>
  <si>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</si>
  <si>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</si>
  <si>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</si>
  <si>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</si>
  <si>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</si>
  <si>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</si>
  <si>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</si>
  <si>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</si>
  <si>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</si>
  <si>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</si>
  <si>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</si>
  <si>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</si>
  <si>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</si>
  <si>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</si>
  <si>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</si>
  <si>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</si>
  <si>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</si>
  <si>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</si>
  <si>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</si>
  <si>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</si>
  <si>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</si>
  <si>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</si>
  <si>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</si>
  <si>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</si>
  <si>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</si>
  <si>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</si>
  <si>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</si>
  <si>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</si>
  <si>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</si>
  <si>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</si>
  <si>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</si>
  <si>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</si>
  <si>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</si>
  <si>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</si>
  <si>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</si>
  <si>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</si>
  <si>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</si>
  <si>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</si>
  <si>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</si>
  <si>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</si>
  <si>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</si>
  <si>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</si>
  <si>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</si>
  <si>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</si>
  <si>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</si>
  <si>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</si>
  <si>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</si>
  <si>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</si>
  <si>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</si>
  <si>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</si>
  <si>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</si>
  <si>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</si>
  <si>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</si>
  <si>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</si>
  <si>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</si>
  <si>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</si>
  <si>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</si>
  <si>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</si>
  <si>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</si>
  <si>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</si>
  <si>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</si>
  <si>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</si>
  <si>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</si>
  <si>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</si>
  <si>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</si>
  <si>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</si>
  <si>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</si>
  <si>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</si>
  <si>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</si>
  <si>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</si>
  <si>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</si>
  <si>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</si>
  <si>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</si>
  <si>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</si>
  <si>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</si>
  <si>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</si>
  <si>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</si>
  <si>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</si>
  <si>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</si>
  <si>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</si>
  <si>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</si>
  <si>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</si>
  <si>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</si>
  <si>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</si>
  <si>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</si>
  <si>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</si>
  <si>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</si>
  <si>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</si>
  <si>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</si>
  <si>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</si>
  <si>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</si>
  <si>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</si>
  <si>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</si>
  <si>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</si>
  <si>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</si>
  <si>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</si>
  <si>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</si>
  <si>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</si>
  <si>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</si>
  <si>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</si>
  <si>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</si>
  <si>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</si>
  <si>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</si>
  <si>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</si>
  <si>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</si>
  <si>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</si>
  <si>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</si>
  <si>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</si>
  <si>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</si>
  <si>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</si>
  <si>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</si>
  <si>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</si>
  <si>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</si>
  <si>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</si>
  <si>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</si>
  <si>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</si>
  <si>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</si>
  <si>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</si>
  <si>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</si>
  <si>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</si>
  <si>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</si>
  <si>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</si>
  <si>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</si>
  <si>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</si>
  <si>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</si>
  <si>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</si>
  <si>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</si>
  <si>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</si>
  <si>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</si>
  <si>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</si>
  <si>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</si>
  <si>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</si>
  <si>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</si>
  <si>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</si>
  <si>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</si>
  <si>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</si>
  <si>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</si>
  <si>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</si>
  <si>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</si>
  <si>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</si>
  <si>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</si>
  <si>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</si>
  <si>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</si>
  <si>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</si>
  <si>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</si>
  <si>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</si>
  <si>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</si>
  <si>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</si>
  <si>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</si>
  <si>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</si>
  <si>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</si>
  <si>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</si>
  <si>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</si>
  <si>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</si>
  <si>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</si>
  <si>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</si>
  <si>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</si>
  <si>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</si>
  <si>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</si>
  <si>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</si>
  <si>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</si>
  <si>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</si>
  <si>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</si>
  <si>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</si>
  <si>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</si>
  <si>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</si>
  <si>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</si>
  <si>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</si>
  <si>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</si>
  <si>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</si>
  <si>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</si>
  <si>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</si>
  <si>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</si>
  <si>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</si>
  <si>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</si>
  <si>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</si>
  <si>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</si>
  <si>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</si>
  <si>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</si>
  <si>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</si>
  <si>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</si>
  <si>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</si>
  <si>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</si>
  <si>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</si>
  <si>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</si>
  <si>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</si>
  <si>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</si>
  <si>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</si>
  <si>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</si>
  <si>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</si>
  <si>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</si>
  <si>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</si>
  <si>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</si>
  <si>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</si>
  <si>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</si>
  <si>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</si>
  <si>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</si>
  <si>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</si>
  <si>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</si>
  <si>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</si>
  <si>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</si>
  <si>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</si>
  <si>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</si>
  <si>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</si>
  <si>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</si>
  <si>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</si>
  <si>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</si>
  <si>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</si>
  <si>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</si>
  <si>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</si>
  <si>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</si>
  <si>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</si>
  <si>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</si>
  <si>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</si>
  <si>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</si>
  <si>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</si>
  <si>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</si>
  <si>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</si>
  <si>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</si>
  <si>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</si>
  <si>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</si>
  <si>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</si>
  <si>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</si>
  <si>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</si>
  <si>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</si>
  <si>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</si>
  <si>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</si>
  <si>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</si>
  <si>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</si>
  <si>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</si>
  <si>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</si>
  <si>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</si>
  <si>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</si>
  <si>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</si>
  <si>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</si>
  <si>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</si>
  <si>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</si>
  <si>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</si>
  <si>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</si>
  <si>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</si>
  <si>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</si>
  <si>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</si>
  <si>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</si>
  <si>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</si>
  <si>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</si>
  <si>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</si>
  <si>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</si>
  <si>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</si>
  <si>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</si>
  <si>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</si>
  <si>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</si>
  <si>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</si>
  <si>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</si>
  <si>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</si>
  <si>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</si>
  <si>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</si>
  <si>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</si>
  <si>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</si>
  <si>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</si>
  <si>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</si>
  <si>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</si>
  <si>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</si>
  <si>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</si>
  <si>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</si>
  <si>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</si>
  <si>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</si>
  <si>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</si>
  <si>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</si>
  <si>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</si>
  <si>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</si>
  <si>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</si>
  <si>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</si>
  <si>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</si>
  <si>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</si>
  <si>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</si>
  <si>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</si>
  <si>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</si>
  <si>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</si>
  <si>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</si>
  <si>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</si>
  <si>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</si>
  <si>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</si>
  <si>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</si>
  <si>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</si>
  <si>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</si>
  <si>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</si>
  <si>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</si>
  <si>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</si>
  <si>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</si>
  <si>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</si>
  <si>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</si>
  <si>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</si>
  <si>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</si>
  <si>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</si>
  <si>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</si>
  <si>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</si>
  <si>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</si>
  <si>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</si>
  <si>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</si>
  <si>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</si>
  <si>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</si>
  <si>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</si>
  <si>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</si>
  <si>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</si>
  <si>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</si>
  <si>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</si>
  <si>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</si>
  <si>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</si>
  <si>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</si>
  <si>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</si>
  <si>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</si>
  <si>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</si>
  <si>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</si>
  <si>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</si>
  <si>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</si>
  <si>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</si>
  <si>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</si>
  <si>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</si>
  <si>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</si>
  <si>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</si>
  <si>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</si>
  <si>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</si>
  <si>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</si>
  <si>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</si>
  <si>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</si>
  <si>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</si>
  <si>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</si>
  <si>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</si>
  <si>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</si>
  <si>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</si>
  <si>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</si>
  <si>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</si>
  <si>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</si>
  <si>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</si>
  <si>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</si>
  <si>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</si>
  <si>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</si>
  <si>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</si>
  <si>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</si>
  <si>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</si>
  <si>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</si>
  <si>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</si>
  <si>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</si>
  <si>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</si>
  <si>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</si>
  <si>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</si>
  <si>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</si>
  <si>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</si>
  <si>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</si>
  <si>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</si>
  <si>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</si>
  <si>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</si>
  <si>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</si>
  <si>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</si>
  <si>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</si>
  <si>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</si>
  <si>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</si>
  <si>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</si>
  <si>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</si>
  <si>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</si>
  <si>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</si>
  <si>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</si>
  <si>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</si>
  <si>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</si>
  <si>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</si>
  <si>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</si>
  <si>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</si>
  <si>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</si>
  <si>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</si>
  <si>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</si>
  <si>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</si>
  <si>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</si>
  <si>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</si>
  <si>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</si>
  <si>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</si>
  <si>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</si>
  <si>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</si>
  <si>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</si>
  <si>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</si>
  <si>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</si>
  <si>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</si>
  <si>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</si>
  <si>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</si>
  <si>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</si>
  <si>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</si>
  <si>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</si>
  <si>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</si>
  <si>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</si>
  <si>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</si>
  <si>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</si>
  <si>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</si>
  <si>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</si>
  <si>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</si>
  <si>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</si>
  <si>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</si>
  <si>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</si>
  <si>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</si>
  <si>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</si>
  <si>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</si>
  <si>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</si>
  <si>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</si>
  <si>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</si>
  <si>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</si>
  <si>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</si>
  <si>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</si>
  <si>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</si>
  <si>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</si>
  <si>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</si>
  <si>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</si>
  <si>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</si>
  <si>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</si>
  <si>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</si>
  <si>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</si>
  <si>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</si>
  <si>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</si>
  <si>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</si>
  <si>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</si>
  <si>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</si>
  <si>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</si>
  <si>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</si>
  <si>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</si>
  <si>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</si>
  <si>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</si>
  <si>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</si>
  <si>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</si>
  <si>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</si>
  <si>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</si>
  <si>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</si>
  <si>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</si>
  <si>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</si>
  <si>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</si>
  <si>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</si>
  <si>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</si>
  <si>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</si>
  <si>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</si>
  <si>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</si>
  <si>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</si>
  <si>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</si>
  <si>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</si>
  <si>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</si>
  <si>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</si>
  <si>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</si>
  <si>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</si>
  <si>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</si>
  <si>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</si>
  <si>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</si>
  <si>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</si>
  <si>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</si>
  <si>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</si>
  <si>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</si>
  <si>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</si>
  <si>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</si>
  <si>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</si>
  <si>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</si>
  <si>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</si>
  <si>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</si>
  <si>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</si>
  <si>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</si>
  <si>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</si>
  <si>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</si>
  <si>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</si>
  <si>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</si>
  <si>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</si>
  <si>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</si>
  <si>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</si>
  <si>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</si>
  <si>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</si>
  <si>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</si>
  <si>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</si>
  <si>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</si>
  <si>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</si>
  <si>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</si>
  <si>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</si>
  <si>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</si>
  <si>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</si>
  <si>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</si>
  <si>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</si>
  <si>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</si>
  <si>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</si>
  <si>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</si>
  <si>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</si>
  <si>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</si>
  <si>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</si>
  <si>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</si>
  <si>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</si>
  <si>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</si>
  <si>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</si>
  <si>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</si>
  <si>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</si>
  <si>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</si>
  <si>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</si>
  <si>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</si>
  <si>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</si>
  <si>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</si>
  <si>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</si>
  <si>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</si>
  <si>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</si>
  <si>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</si>
  <si>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</si>
  <si>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</si>
  <si>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</si>
  <si>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</si>
  <si>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</si>
  <si>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</si>
  <si>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</si>
  <si>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</si>
  <si>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</si>
  <si>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</si>
  <si>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</si>
  <si>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</si>
  <si>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</si>
  <si>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</si>
  <si>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</si>
  <si>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</si>
  <si>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</si>
  <si>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</si>
  <si>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</si>
  <si>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</si>
  <si>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</si>
  <si>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</si>
  <si>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</si>
  <si>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</si>
  <si>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</si>
  <si>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</si>
  <si>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</si>
  <si>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</si>
  <si>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</si>
  <si>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</si>
  <si>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</si>
  <si>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</si>
  <si>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</si>
  <si>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</si>
  <si>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</si>
  <si>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</si>
  <si>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</si>
  <si>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</si>
  <si>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</si>
  <si>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</si>
  <si>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</si>
  <si>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</si>
  <si>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</si>
  <si>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</si>
  <si>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</si>
  <si>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</si>
  <si>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</si>
  <si>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</si>
  <si>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</si>
  <si>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</si>
  <si>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</si>
  <si>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</si>
  <si>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</si>
  <si>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</si>
  <si>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</si>
  <si>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</si>
  <si>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</si>
  <si>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</si>
  <si>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</si>
  <si>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</si>
  <si>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</si>
  <si>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</si>
  <si>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</si>
  <si>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</si>
  <si>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</si>
  <si>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</si>
  <si>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</si>
  <si>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</si>
  <si>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</si>
  <si>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</si>
  <si>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</si>
  <si>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</si>
  <si>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</si>
  <si>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</si>
  <si>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</si>
  <si>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</si>
  <si>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</si>
  <si>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</si>
  <si>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</si>
  <si>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</si>
  <si>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</si>
  <si>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</si>
  <si>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</si>
  <si>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</si>
  <si>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</si>
  <si>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</si>
  <si>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</si>
  <si>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</si>
  <si>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</si>
  <si>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</si>
  <si>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</si>
  <si>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</si>
  <si>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</si>
  <si>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</si>
  <si>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</si>
  <si>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</si>
  <si>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</si>
  <si>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</si>
  <si>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</si>
  <si>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</si>
  <si>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</si>
  <si>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</si>
  <si>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</si>
  <si>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</si>
  <si>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</si>
  <si>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</si>
  <si>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</si>
  <si>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</si>
  <si>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</si>
  <si>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</si>
  <si>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</si>
  <si>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</si>
  <si>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</si>
  <si>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</si>
  <si>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</si>
  <si>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</si>
  <si>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</si>
  <si>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</si>
  <si>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</si>
  <si>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</si>
  <si>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</si>
  <si>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</si>
  <si>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</si>
  <si>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</si>
  <si>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</si>
  <si>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</si>
  <si>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</si>
  <si>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</si>
  <si>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</si>
  <si>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</si>
  <si>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</si>
  <si>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</si>
  <si>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</si>
  <si>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</si>
  <si>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</si>
  <si>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</si>
  <si>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</si>
  <si>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</si>
  <si>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</si>
  <si>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</si>
  <si>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</si>
  <si>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</si>
  <si>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</si>
  <si>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</si>
  <si>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</si>
  <si>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</si>
  <si>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</si>
  <si>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</si>
  <si>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</si>
  <si>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</si>
  <si>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</si>
  <si>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</si>
  <si>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</si>
  <si>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</si>
  <si>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</si>
  <si>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</si>
  <si>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</si>
  <si>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</si>
  <si>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</si>
  <si>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</si>
  <si>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</si>
  <si>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</si>
  <si>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</si>
  <si>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</si>
  <si>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</si>
  <si>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</si>
  <si>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</si>
  <si>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</si>
  <si>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</si>
  <si>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</si>
  <si>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</si>
  <si>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</si>
  <si>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</si>
  <si>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</si>
  <si>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</si>
  <si>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</si>
  <si>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</si>
  <si>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</si>
  <si>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</si>
  <si>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</si>
  <si>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</si>
  <si>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</si>
  <si>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</si>
  <si>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</si>
  <si>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</si>
  <si>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</si>
  <si>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</si>
  <si>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</si>
  <si>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</si>
  <si>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</si>
  <si>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</si>
  <si>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</si>
  <si>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</si>
  <si>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</si>
  <si>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</si>
  <si>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</si>
  <si>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</si>
  <si>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</si>
  <si>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</si>
  <si>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</si>
  <si>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</si>
  <si>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</si>
  <si>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</si>
  <si>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</si>
  <si>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</si>
  <si>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</si>
  <si>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</si>
  <si>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</si>
  <si>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</si>
  <si>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</si>
  <si>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</si>
  <si>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</si>
  <si>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</si>
  <si>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</si>
  <si>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</si>
  <si>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</si>
  <si>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</si>
  <si>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</si>
  <si>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</si>
  <si>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</si>
  <si>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</si>
  <si>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</si>
  <si>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</si>
  <si>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</si>
  <si>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</si>
  <si>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</si>
  <si>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</si>
  <si>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</si>
  <si>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</si>
  <si>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</si>
  <si>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</si>
  <si>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</si>
  <si>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</si>
  <si>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</si>
  <si>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</si>
  <si>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</si>
  <si>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</si>
  <si>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</si>
  <si>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</si>
  <si>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</si>
  <si>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</si>
  <si>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</si>
  <si>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</si>
  <si>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</si>
  <si>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</si>
  <si>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</si>
  <si>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</si>
  <si>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</si>
  <si>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</si>
  <si>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</si>
  <si>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</si>
  <si>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</si>
  <si>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</si>
  <si>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</si>
  <si>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</si>
  <si>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</si>
  <si>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</si>
  <si>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</si>
  <si>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</si>
  <si>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</si>
  <si>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</si>
  <si>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</si>
  <si>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</si>
  <si>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</si>
  <si>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</si>
  <si>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</si>
  <si>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</si>
  <si>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</si>
  <si>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</si>
  <si>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</si>
  <si>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</si>
  <si>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</si>
  <si>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</si>
  <si>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</si>
  <si>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</si>
  <si>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</si>
  <si>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</si>
  <si>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</si>
  <si>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</si>
  <si>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</si>
  <si>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</si>
  <si>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</si>
  <si>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</si>
  <si>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</si>
  <si>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</si>
  <si>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</si>
  <si>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</si>
  <si>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</si>
  <si>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</si>
  <si>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</si>
  <si>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</si>
  <si>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</si>
  <si>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</si>
  <si>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</si>
  <si>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</si>
  <si>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</si>
  <si>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</si>
  <si>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</si>
  <si>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</si>
  <si>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</si>
  <si>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</si>
  <si>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</si>
  <si>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</si>
  <si>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</si>
  <si>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</si>
  <si>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</si>
  <si>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</si>
  <si>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</si>
  <si>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</si>
  <si>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</si>
  <si>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</si>
  <si>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</si>
  <si>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</si>
  <si>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</si>
  <si>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</si>
  <si>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</si>
  <si>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</si>
  <si>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</si>
  <si>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</si>
  <si>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</si>
  <si>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</si>
  <si>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</si>
  <si>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</si>
  <si>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</si>
  <si>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</si>
  <si>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</si>
  <si>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</si>
  <si>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</si>
  <si>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</si>
  <si>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</si>
  <si>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</si>
  <si>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</si>
  <si>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</si>
  <si>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</si>
  <si>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</si>
  <si>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</si>
  <si>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</si>
  <si>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</si>
  <si>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</si>
  <si>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</si>
  <si>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</si>
  <si>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</si>
  <si>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</si>
  <si>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</si>
  <si>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</si>
  <si>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</si>
  <si>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</si>
  <si>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</si>
  <si>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</si>
  <si>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</si>
  <si>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</si>
  <si>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</si>
  <si>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</si>
  <si>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</si>
  <si>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</si>
  <si>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</si>
  <si>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</si>
  <si>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</si>
  <si>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</si>
  <si>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</si>
  <si>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</si>
  <si>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</si>
  <si>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</si>
  <si>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</si>
  <si>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</si>
  <si>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</si>
  <si>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</si>
  <si>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</si>
  <si>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</si>
  <si>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</si>
  <si>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</si>
  <si>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</si>
  <si>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</si>
  <si>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</si>
  <si>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</si>
  <si>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</si>
  <si>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</si>
  <si>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</si>
  <si>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</si>
  <si>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</si>
  <si>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</si>
  <si>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</si>
  <si>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</si>
  <si>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</si>
  <si>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</si>
  <si>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</si>
  <si>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</si>
  <si>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</si>
  <si>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</si>
  <si>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</si>
  <si>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</si>
  <si>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</si>
  <si>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</si>
  <si>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</si>
  <si>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</si>
  <si>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</si>
  <si>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</si>
  <si>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</si>
  <si>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</si>
  <si>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</si>
  <si>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</si>
  <si>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</si>
  <si>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</si>
  <si>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</si>
  <si>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</si>
  <si>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</si>
  <si>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</si>
  <si>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</si>
  <si>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</si>
  <si>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</si>
  <si>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</si>
  <si>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</si>
  <si>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</si>
  <si>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</si>
  <si>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</si>
  <si>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</si>
  <si>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</si>
  <si>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</si>
  <si>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</si>
  <si>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</si>
  <si>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</si>
  <si>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</si>
  <si>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</si>
  <si>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</si>
  <si>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</si>
  <si>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</si>
  <si>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</si>
  <si>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</si>
  <si>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</si>
  <si>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</si>
  <si>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</si>
  <si>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</si>
  <si>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</si>
  <si>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</si>
  <si>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</si>
  <si>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</si>
  <si>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</si>
  <si>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</si>
  <si>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</si>
  <si>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</si>
  <si>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</si>
  <si>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</si>
  <si>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</si>
  <si>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</si>
  <si>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</si>
  <si>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</si>
  <si>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</si>
  <si>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</si>
  <si>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</si>
  <si>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</si>
  <si>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</si>
  <si>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</si>
  <si>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</si>
  <si>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</si>
  <si>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</si>
  <si>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</si>
  <si>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</si>
  <si>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</si>
  <si>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</si>
  <si>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</si>
  <si>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</si>
  <si>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</si>
  <si>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</si>
  <si>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</si>
  <si>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</si>
  <si>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</si>
  <si>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</si>
  <si>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</si>
  <si>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</si>
  <si>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</si>
  <si>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</si>
  <si>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</si>
  <si>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</si>
  <si>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</si>
  <si>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</si>
  <si>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</si>
  <si>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</si>
  <si>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</si>
  <si>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</si>
  <si>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</si>
  <si>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</si>
  <si>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</si>
  <si>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</si>
  <si>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</si>
  <si>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</si>
  <si>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</si>
  <si>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</si>
  <si>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</si>
  <si>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</si>
  <si>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</si>
  <si>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</si>
  <si>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</si>
  <si>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</si>
  <si>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</si>
  <si>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</si>
  <si>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</si>
  <si>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</si>
  <si>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</si>
  <si>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</si>
  <si>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</si>
  <si>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</si>
  <si>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</si>
  <si>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</si>
  <si>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</si>
  <si>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</si>
  <si>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</si>
  <si>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</si>
  <si>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</si>
  <si>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</si>
  <si>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</si>
  <si>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</si>
  <si>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</si>
  <si>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</si>
  <si>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</si>
  <si>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</si>
  <si>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</si>
  <si>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</si>
  <si>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</si>
  <si>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</si>
  <si>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</si>
  <si>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</si>
  <si>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</si>
  <si>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</si>
  <si>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</si>
  <si>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</si>
  <si>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</si>
  <si>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</si>
  <si>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</si>
  <si>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</si>
  <si>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</si>
  <si>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</si>
  <si>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</si>
  <si>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</si>
  <si>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</si>
  <si>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</si>
  <si>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</si>
  <si>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</si>
  <si>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</si>
  <si>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</si>
  <si>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</si>
  <si>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</si>
  <si>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</si>
  <si>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</si>
  <si>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</si>
  <si>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</si>
  <si>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</si>
  <si>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</si>
  <si>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</si>
  <si>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</si>
  <si>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</si>
  <si>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</si>
  <si>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</si>
  <si>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</si>
  <si>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</si>
  <si>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</si>
  <si>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</si>
  <si>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</si>
  <si>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</si>
  <si>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</si>
  <si>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</si>
  <si>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</si>
  <si>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</si>
  <si>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</si>
  <si>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</si>
  <si>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</si>
  <si>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</si>
  <si>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</si>
  <si>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</si>
  <si>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</si>
  <si>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</si>
  <si>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</si>
  <si>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</si>
  <si>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</si>
  <si>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</si>
  <si>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</si>
  <si>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</si>
  <si>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</si>
  <si>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</si>
  <si>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</si>
  <si>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</si>
  <si>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</si>
  <si>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</si>
  <si>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</si>
  <si>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</si>
  <si>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</si>
  <si>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</si>
  <si>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</si>
  <si>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</si>
  <si>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</si>
  <si>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</si>
  <si>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</si>
  <si>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</si>
  <si>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</si>
  <si>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</si>
  <si>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</si>
  <si>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</si>
  <si>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</si>
  <si>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</si>
  <si>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</si>
  <si>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</si>
  <si>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</si>
  <si>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</si>
  <si>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</si>
  <si>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</si>
  <si>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</si>
  <si>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</si>
  <si>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</si>
  <si>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</si>
  <si>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</si>
  <si>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</si>
  <si>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</si>
  <si>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</si>
  <si>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</si>
  <si>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</si>
  <si>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</si>
  <si>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</si>
  <si>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</si>
  <si>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</si>
  <si>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</si>
  <si>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</si>
  <si>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</si>
  <si>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</si>
  <si>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</si>
  <si>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</si>
  <si>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</si>
  <si>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</si>
  <si>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</si>
  <si>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</si>
  <si>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</si>
  <si>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</si>
  <si>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</si>
  <si>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</si>
  <si>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</si>
  <si>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</si>
  <si>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</si>
  <si>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</si>
  <si>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</si>
  <si>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</si>
  <si>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</si>
  <si>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</si>
  <si>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</si>
  <si>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</si>
  <si>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</si>
  <si>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</si>
  <si>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</si>
  <si>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</si>
  <si>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</si>
  <si>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</si>
  <si>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</si>
  <si>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</si>
  <si>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</si>
  <si>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</si>
  <si>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</si>
  <si>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</si>
  <si>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</si>
  <si>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</si>
  <si>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</si>
  <si>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</si>
  <si>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</si>
  <si>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</si>
  <si>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</si>
  <si>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</si>
  <si>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</si>
  <si>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</si>
  <si>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</si>
  <si>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</si>
  <si>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</si>
  <si>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</si>
  <si>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</si>
  <si>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</si>
  <si>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</si>
  <si>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</si>
  <si>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</si>
  <si>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</si>
  <si>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</si>
  <si>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</si>
  <si>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</si>
  <si>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</si>
  <si>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</si>
  <si>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</si>
  <si>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</si>
  <si>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</si>
  <si>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</si>
  <si>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</si>
  <si>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</si>
  <si>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</si>
  <si>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</si>
  <si>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</si>
  <si>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</si>
  <si>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</si>
  <si>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</si>
  <si>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</si>
  <si>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</si>
  <si>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</si>
  <si>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</si>
  <si>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</si>
  <si>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</si>
  <si>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</si>
  <si>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</si>
  <si>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</si>
  <si>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</si>
  <si>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</si>
  <si>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</si>
  <si>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</si>
  <si>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</si>
  <si>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</si>
  <si>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</si>
  <si>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</si>
  <si>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</si>
  <si>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</si>
  <si>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</si>
  <si>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</si>
  <si>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</si>
  <si>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</si>
  <si>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</si>
  <si>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</si>
  <si>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</si>
  <si>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</si>
  <si>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</si>
  <si>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</si>
  <si>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</si>
  <si>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</si>
  <si>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</si>
  <si>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</si>
  <si>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</si>
  <si>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</si>
  <si>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</si>
  <si>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</si>
  <si>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</si>
  <si>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</si>
  <si>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</si>
  <si>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</si>
  <si>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</si>
  <si>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</si>
  <si>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</si>
  <si>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</si>
  <si>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</si>
  <si>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</si>
  <si>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</si>
  <si>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</si>
  <si>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</si>
  <si>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</si>
  <si>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</si>
  <si>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</si>
  <si>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</si>
  <si>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</si>
  <si>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</si>
  <si>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</si>
  <si>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</si>
  <si>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</si>
  <si>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</si>
  <si>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</si>
  <si>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</si>
  <si>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</si>
  <si>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</si>
  <si>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</si>
  <si>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</si>
  <si>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</si>
  <si>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</si>
  <si>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</si>
  <si>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</si>
  <si>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</si>
  <si>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</si>
  <si>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</si>
  <si>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</si>
  <si>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</si>
  <si>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</si>
  <si>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</si>
  <si>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</si>
  <si>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</si>
  <si>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</si>
  <si>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</si>
  <si>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</si>
  <si>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</si>
  <si>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</si>
  <si>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</si>
  <si>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</si>
  <si>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</si>
  <si>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</si>
  <si>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</si>
  <si>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</si>
  <si>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</si>
  <si>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</si>
  <si>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</si>
  <si>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</si>
  <si>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</si>
  <si>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</si>
  <si>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</si>
  <si>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</si>
  <si>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</si>
  <si>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</si>
  <si>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</si>
  <si>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</si>
  <si>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</si>
  <si>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</si>
  <si>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</si>
  <si>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</si>
  <si>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</si>
  <si>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</si>
  <si>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</si>
  <si>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</si>
  <si>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</si>
  <si>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</si>
  <si>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</si>
  <si>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</si>
  <si>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</si>
  <si>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</si>
  <si>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</si>
  <si>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</si>
  <si>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</si>
  <si>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</si>
  <si>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</si>
  <si>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</si>
  <si>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</si>
  <si>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</si>
  <si>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</si>
  <si>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</si>
  <si>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</si>
  <si>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</si>
  <si>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</si>
  <si>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</si>
  <si>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</si>
  <si>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</si>
  <si>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</si>
  <si>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</si>
  <si>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</si>
  <si>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</si>
  <si>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</si>
  <si>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</si>
  <si>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</si>
  <si>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</si>
  <si>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</si>
  <si>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</si>
  <si>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</si>
  <si>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</si>
  <si>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</si>
  <si>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</si>
  <si>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</si>
  <si>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</si>
  <si>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</si>
  <si>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</si>
  <si>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</si>
  <si>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</si>
  <si>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</si>
  <si>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</si>
  <si>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</si>
  <si>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</si>
  <si>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</si>
  <si>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</si>
  <si>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</si>
  <si>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</si>
  <si>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</si>
  <si>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</si>
  <si>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</si>
  <si>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</si>
  <si>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</si>
  <si>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</si>
  <si>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</si>
  <si>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</si>
  <si>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</si>
  <si>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</si>
  <si>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</si>
  <si>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</si>
  <si>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</si>
  <si>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</si>
  <si>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</si>
  <si>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</si>
  <si>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</si>
  <si>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</si>
  <si>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</si>
  <si>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</si>
  <si>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</si>
  <si>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</si>
  <si>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</si>
  <si>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</si>
  <si>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</si>
  <si>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</si>
  <si>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</si>
  <si>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</si>
  <si>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</si>
  <si>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</si>
  <si>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</si>
  <si>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</si>
  <si>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</si>
  <si>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</si>
  <si>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</si>
  <si>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</si>
  <si>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</si>
  <si>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</si>
  <si>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</si>
  <si>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</si>
  <si>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</si>
  <si>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</si>
  <si>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</si>
  <si>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</si>
  <si>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</si>
  <si>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</si>
  <si>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</si>
  <si>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</si>
  <si>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</si>
  <si>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</si>
  <si>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</si>
  <si>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</si>
  <si>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</si>
  <si>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</si>
  <si>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</si>
  <si>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</si>
  <si>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</si>
  <si>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</si>
  <si>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</si>
  <si>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</si>
  <si>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</si>
  <si>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</si>
  <si>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</si>
  <si>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</si>
  <si>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</si>
  <si>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</si>
  <si>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</si>
  <si>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</si>
  <si>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</si>
  <si>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</si>
  <si>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</si>
  <si>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</si>
  <si>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</si>
  <si>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</si>
  <si>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</si>
  <si>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</si>
  <si>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</si>
  <si>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</si>
  <si>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</si>
  <si>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</si>
  <si>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</si>
  <si>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</si>
  <si>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</si>
  <si>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</si>
  <si>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</si>
  <si>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</si>
  <si>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</si>
  <si>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</si>
  <si>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</si>
  <si>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</si>
  <si>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</si>
  <si>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</si>
  <si>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</si>
  <si>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</si>
  <si>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</si>
  <si>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</si>
  <si>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</si>
  <si>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</si>
  <si>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</si>
  <si>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</si>
  <si>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</si>
  <si>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</si>
  <si>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</si>
  <si>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</si>
  <si>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</si>
  <si>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</si>
  <si>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</si>
  <si>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</si>
  <si>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</si>
  <si>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</si>
  <si>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</si>
  <si>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</si>
  <si>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</si>
  <si>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</si>
  <si>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</si>
  <si>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</si>
  <si>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</si>
  <si>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</si>
  <si>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</si>
  <si>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</si>
  <si>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</si>
  <si>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</si>
  <si>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</si>
  <si>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</si>
  <si>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</si>
  <si>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</si>
  <si>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</si>
  <si>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</si>
  <si>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</si>
  <si>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</si>
  <si>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</si>
  <si>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</si>
  <si>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</si>
  <si>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</si>
  <si>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</si>
  <si>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</si>
  <si>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</si>
  <si>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</si>
  <si>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</si>
  <si>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</si>
  <si>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</si>
  <si>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</si>
  <si>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</si>
  <si>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</si>
  <si>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</si>
  <si>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</si>
  <si>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</si>
  <si>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</si>
  <si>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</si>
  <si>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</si>
  <si>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</si>
  <si>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</si>
  <si>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</si>
  <si>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</si>
  <si>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</si>
  <si>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</si>
  <si>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</si>
  <si>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</si>
  <si>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</si>
  <si>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</si>
  <si>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</si>
  <si>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</si>
  <si>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</si>
  <si>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</si>
  <si>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</si>
  <si>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</si>
  <si>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</si>
  <si>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</si>
  <si>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</si>
  <si>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</si>
  <si>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</si>
  <si>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</si>
  <si>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</si>
  <si>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</si>
  <si>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</si>
  <si>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</si>
  <si>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</si>
  <si>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</si>
  <si>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</si>
  <si>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</si>
  <si>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</si>
  <si>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</si>
  <si>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</si>
  <si>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</si>
  <si>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</si>
  <si>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</si>
  <si>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</si>
  <si>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</si>
  <si>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</si>
  <si>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</si>
  <si>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</si>
  <si>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</si>
  <si>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</si>
  <si>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</si>
  <si>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</si>
  <si>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</si>
  <si>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</si>
  <si>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</si>
  <si>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</si>
  <si>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</si>
  <si>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</si>
  <si>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</si>
  <si>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</si>
  <si>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</si>
  <si>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</si>
  <si>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</si>
  <si>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</si>
  <si>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</si>
  <si>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</si>
  <si>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</si>
  <si>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</si>
  <si>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</si>
  <si>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</si>
  <si>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</si>
  <si>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</si>
  <si>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</si>
  <si>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</si>
  <si>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</si>
  <si>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</si>
  <si>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</si>
  <si>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</si>
  <si>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</si>
  <si>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</si>
  <si>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</si>
  <si>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</si>
  <si>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</si>
  <si>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</si>
  <si>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</si>
  <si>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</si>
  <si>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</si>
  <si>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</si>
  <si>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</si>
  <si>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</si>
  <si>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</si>
  <si>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</si>
  <si>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</si>
  <si>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</si>
  <si>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</si>
  <si>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</si>
  <si>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</si>
  <si>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</si>
  <si>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</si>
  <si>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</si>
  <si>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</si>
  <si>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</si>
  <si>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</si>
  <si>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</si>
  <si>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</si>
  <si>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</si>
  <si>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</si>
  <si>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</si>
  <si>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</si>
  <si>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</si>
  <si>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</si>
  <si>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</si>
  <si>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</si>
  <si>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</si>
  <si>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</si>
  <si>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</si>
  <si>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</si>
  <si>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</si>
  <si>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</si>
  <si>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</si>
  <si>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</si>
  <si>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</si>
  <si>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</si>
  <si>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</si>
  <si>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</si>
  <si>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</si>
  <si>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</si>
  <si>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</si>
  <si>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</si>
  <si>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</si>
  <si>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</si>
  <si>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</si>
  <si>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</si>
  <si>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</si>
  <si>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</si>
  <si>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</si>
  <si>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</si>
  <si>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</si>
  <si>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</si>
  <si>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</si>
  <si>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</si>
  <si>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</si>
  <si>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</si>
  <si>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</si>
  <si>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</si>
  <si>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</si>
  <si>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</si>
  <si>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</si>
  <si>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</si>
  <si>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</si>
  <si>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</si>
  <si>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</si>
  <si>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</si>
  <si>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</si>
  <si>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</si>
  <si>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</si>
  <si>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</si>
  <si>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</si>
  <si>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</si>
  <si>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</si>
  <si>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</si>
  <si>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</si>
  <si>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</si>
  <si>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</si>
  <si>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</si>
  <si>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</si>
  <si>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</si>
  <si>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</si>
  <si>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</si>
  <si>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</si>
  <si>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</si>
  <si>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</si>
  <si>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</si>
  <si>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</si>
  <si>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</si>
  <si>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</si>
  <si>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</si>
  <si>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</si>
  <si>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</si>
  <si>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</si>
  <si>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</si>
  <si>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</si>
  <si>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</si>
  <si>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</si>
  <si>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</si>
  <si>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</si>
  <si>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</si>
  <si>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</si>
  <si>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</si>
  <si>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</si>
  <si>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</si>
  <si>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</si>
  <si>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</si>
  <si>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</si>
  <si>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</si>
  <si>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</si>
  <si>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</si>
  <si>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</si>
  <si>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</si>
  <si>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</si>
  <si>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</si>
  <si>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</si>
  <si>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</si>
  <si>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</si>
  <si>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</si>
  <si>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</si>
  <si>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</si>
  <si>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</si>
  <si>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</si>
  <si>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</si>
  <si>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</si>
  <si>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</si>
  <si>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</si>
  <si>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</si>
  <si>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</si>
  <si>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</si>
  <si>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</si>
  <si>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</si>
  <si>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</si>
  <si>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</si>
  <si>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</si>
  <si>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</si>
  <si>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</si>
  <si>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</si>
  <si>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</si>
  <si>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</si>
  <si>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</si>
  <si>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</si>
  <si>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</si>
  <si>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</si>
  <si>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</si>
  <si>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</si>
  <si>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</si>
  <si>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</si>
  <si>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</si>
  <si>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</si>
  <si>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</si>
  <si>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</si>
  <si>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</si>
  <si>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</si>
  <si>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</si>
  <si>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</si>
  <si>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</si>
  <si>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</si>
  <si>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</si>
  <si>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</si>
  <si>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</si>
  <si>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</si>
  <si>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</si>
  <si>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</si>
  <si>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</si>
  <si>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</si>
  <si>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</si>
  <si>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</si>
  <si>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</si>
  <si>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</si>
  <si>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</si>
  <si>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</si>
  <si>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</si>
  <si>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</si>
  <si>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</si>
  <si>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</si>
  <si>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</si>
  <si>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</si>
  <si>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</si>
  <si>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</si>
  <si>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</si>
  <si>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</si>
  <si>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</si>
  <si>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</si>
  <si>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</si>
  <si>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</si>
  <si>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</si>
  <si>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</si>
  <si>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</si>
  <si>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</si>
  <si>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</si>
  <si>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</si>
  <si>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</si>
  <si>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</si>
  <si>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</si>
  <si>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</si>
  <si>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</si>
  <si>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</si>
  <si>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</si>
  <si>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</si>
  <si>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</si>
  <si>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</si>
  <si>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</si>
  <si>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</si>
  <si>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</si>
  <si>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</si>
  <si>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</si>
  <si>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</si>
  <si>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</si>
  <si>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</si>
  <si>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</si>
  <si>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</si>
  <si>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</si>
  <si>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</si>
  <si>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</si>
  <si>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</si>
  <si>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</si>
  <si>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</si>
  <si>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</si>
  <si>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</si>
  <si>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</si>
  <si>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</si>
  <si>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</si>
  <si>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</si>
  <si>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</si>
  <si>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</si>
  <si>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</si>
  <si>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</si>
  <si>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</si>
  <si>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</si>
  <si>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</si>
  <si>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</si>
  <si>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</si>
  <si>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</si>
  <si>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</si>
  <si>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</si>
  <si>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</si>
  <si>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</si>
  <si>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</si>
  <si>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</si>
  <si>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</si>
  <si>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</si>
  <si>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</si>
  <si>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</si>
  <si>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</si>
  <si>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</si>
  <si>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</si>
  <si>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</si>
  <si>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</si>
  <si>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</si>
  <si>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</si>
  <si>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</si>
  <si>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</si>
  <si>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</si>
  <si>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</si>
  <si>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</si>
  <si>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</si>
  <si>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</si>
  <si>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</si>
  <si>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</si>
  <si>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</si>
  <si>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</si>
  <si>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</si>
  <si>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</si>
  <si>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</si>
  <si>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</si>
  <si>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</si>
  <si>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</si>
  <si>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</si>
  <si>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</si>
  <si>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</si>
  <si>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</si>
  <si>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</si>
  <si>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</si>
  <si>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</si>
  <si>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</si>
  <si>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</si>
  <si>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</si>
  <si>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</si>
  <si>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</si>
  <si>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</si>
  <si>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</si>
  <si>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</si>
  <si>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</si>
  <si>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</si>
  <si>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</si>
  <si>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</si>
  <si>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</si>
  <si>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</si>
  <si>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</si>
  <si>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</si>
  <si>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</si>
  <si>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</si>
  <si>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</si>
  <si>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</si>
  <si>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</si>
  <si>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</si>
  <si>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</si>
  <si>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</si>
  <si>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</si>
  <si>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</si>
  <si>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</si>
  <si>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</si>
  <si>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</si>
  <si>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</si>
  <si>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</si>
  <si>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</si>
  <si>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</si>
  <si>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</si>
  <si>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</si>
  <si>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</si>
  <si>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</si>
  <si>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</si>
  <si>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</si>
  <si>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</si>
  <si>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</si>
  <si>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</si>
  <si>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</si>
  <si>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</si>
  <si>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</si>
  <si>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</si>
  <si>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</si>
  <si>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</si>
  <si>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</si>
  <si>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</si>
  <si>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</si>
  <si>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</si>
  <si>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</si>
  <si>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</si>
  <si>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</si>
  <si>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</si>
  <si>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</si>
  <si>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</si>
  <si>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</si>
  <si>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</si>
  <si>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</si>
  <si>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</si>
  <si>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</si>
  <si>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</si>
  <si>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</si>
  <si>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</si>
  <si>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</si>
  <si>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</si>
  <si>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</si>
  <si>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</si>
  <si>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</si>
  <si>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</si>
  <si>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</si>
  <si>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</si>
  <si>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</si>
  <si>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</si>
  <si>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</si>
  <si>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</si>
  <si>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</si>
  <si>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</si>
  <si>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</si>
  <si>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</si>
  <si>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</si>
  <si>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</si>
  <si>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</si>
  <si>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</si>
  <si>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</si>
  <si>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</si>
  <si>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</si>
  <si>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</si>
  <si>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</si>
  <si>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</si>
  <si>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</si>
  <si>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</si>
  <si>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</si>
  <si>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</si>
  <si>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</si>
  <si>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</si>
  <si>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</si>
  <si>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</si>
  <si>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</si>
  <si>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</si>
  <si>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</si>
  <si>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</si>
  <si>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</si>
  <si>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</si>
  <si>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</si>
  <si>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</si>
  <si>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</si>
  <si>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</si>
  <si>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</si>
  <si>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</si>
  <si>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</si>
  <si>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</si>
  <si>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</si>
  <si>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</si>
  <si>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</si>
  <si>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</si>
  <si>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</si>
  <si>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</si>
  <si>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</si>
  <si>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</si>
  <si>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</si>
  <si>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</si>
  <si>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</si>
  <si>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</si>
  <si>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</si>
  <si>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</si>
  <si>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</si>
  <si>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</si>
  <si>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</si>
  <si>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</si>
  <si>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</si>
  <si>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</si>
  <si>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</si>
  <si>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</si>
  <si>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</si>
  <si>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</si>
  <si>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</si>
  <si>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</si>
  <si>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</si>
  <si>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</si>
  <si>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</si>
  <si>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</si>
  <si>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</si>
  <si>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</si>
  <si>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</si>
  <si>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</si>
  <si>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</si>
  <si>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</si>
  <si>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</si>
  <si>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</si>
  <si>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</si>
  <si>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</si>
  <si>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</si>
  <si>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</si>
  <si>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</si>
  <si>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</si>
  <si>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</si>
  <si>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</si>
  <si>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</si>
  <si>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</si>
  <si>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</si>
  <si>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</si>
  <si>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</si>
  <si>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</si>
  <si>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</si>
  <si>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</si>
  <si>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</si>
  <si>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</si>
  <si>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</si>
  <si>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</si>
  <si>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</si>
  <si>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</si>
  <si>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</si>
  <si>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</si>
  <si>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</si>
  <si>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</si>
  <si>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</si>
  <si>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</si>
  <si>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</si>
  <si>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</si>
  <si>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</si>
  <si>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</si>
  <si>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</si>
  <si>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</si>
  <si>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</si>
  <si>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</si>
  <si>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</si>
  <si>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</si>
  <si>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</si>
  <si>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</si>
  <si>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</si>
  <si>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</si>
  <si>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</si>
  <si>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</si>
  <si>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</si>
  <si>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</si>
  <si>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</si>
  <si>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</si>
  <si>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</si>
  <si>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</si>
  <si>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</si>
  <si>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</si>
  <si>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</si>
  <si>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</si>
  <si>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</si>
  <si>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</si>
  <si>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</si>
  <si>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</si>
  <si>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</si>
  <si>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</si>
  <si>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</si>
  <si>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</si>
  <si>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</si>
  <si>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</si>
  <si>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</si>
  <si>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</si>
  <si>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</si>
  <si>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</si>
  <si>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</si>
  <si>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</si>
  <si>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</si>
  <si>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</si>
  <si>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</si>
  <si>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</si>
  <si>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</si>
  <si>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</si>
  <si>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</si>
  <si>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</si>
  <si>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</si>
  <si>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</si>
  <si>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</si>
  <si>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</si>
  <si>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</si>
  <si>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</si>
  <si>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</si>
  <si>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</si>
  <si>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</si>
  <si>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</si>
  <si>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</si>
  <si>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</si>
  <si>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</si>
  <si>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</si>
  <si>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</si>
  <si>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</si>
  <si>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</si>
  <si>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</si>
  <si>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</si>
  <si>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</si>
  <si>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</si>
  <si>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</si>
  <si>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</si>
  <si>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</si>
  <si>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</si>
  <si>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</si>
  <si>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</si>
  <si>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</si>
  <si>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</si>
  <si>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</si>
  <si>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</si>
  <si>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</si>
  <si>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</si>
  <si>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</si>
  <si>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</si>
  <si>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</si>
  <si>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</si>
  <si>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</si>
  <si>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</si>
  <si>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</si>
  <si>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</si>
  <si>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</si>
  <si>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</si>
  <si>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</si>
  <si>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</si>
  <si>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</si>
  <si>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</si>
  <si>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</si>
  <si>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</si>
  <si>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</si>
  <si>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</si>
  <si>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</si>
  <si>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</si>
  <si>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</si>
  <si>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</si>
  <si>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</si>
  <si>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</si>
  <si>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</si>
  <si>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</si>
  <si>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</si>
  <si>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</si>
  <si>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</si>
  <si>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</si>
  <si>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</si>
  <si>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</si>
  <si>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</si>
  <si>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</si>
  <si>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</si>
  <si>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</si>
  <si>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</si>
  <si>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</si>
  <si>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</si>
  <si>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</si>
  <si>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</si>
  <si>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</si>
  <si>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</si>
  <si>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</si>
  <si>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</si>
  <si>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</si>
  <si>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</si>
  <si>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</si>
  <si>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</si>
  <si>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</si>
  <si>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</si>
  <si>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</si>
  <si>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</si>
  <si>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</si>
  <si>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</si>
  <si>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</si>
  <si>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</si>
  <si>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</si>
  <si>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</si>
  <si>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</si>
  <si>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</si>
  <si>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</si>
  <si>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</si>
  <si>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</si>
  <si>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</si>
  <si>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</si>
  <si>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</si>
  <si>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</si>
  <si>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</si>
  <si>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</si>
  <si>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</si>
  <si>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</si>
  <si>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</si>
  <si>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</si>
  <si>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</si>
  <si>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</si>
  <si>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</si>
  <si>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</si>
  <si>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</si>
  <si>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</si>
  <si>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</si>
  <si>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</si>
  <si>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</si>
  <si>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</si>
  <si>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</si>
  <si>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</si>
  <si>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</si>
  <si>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</si>
  <si>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</si>
  <si>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</si>
  <si>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</si>
  <si>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</si>
  <si>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</si>
  <si>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</si>
  <si>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</si>
  <si>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</si>
  <si>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</si>
  <si>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</si>
  <si>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</si>
  <si>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</si>
  <si>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</si>
  <si>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</si>
  <si>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</si>
  <si>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</si>
  <si>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</si>
  <si>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</si>
  <si>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</si>
  <si>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</si>
  <si>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</si>
  <si>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</si>
  <si>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</si>
  <si>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</si>
  <si>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</si>
  <si>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</si>
  <si>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</si>
  <si>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</si>
  <si>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</si>
  <si>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</si>
  <si>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</si>
  <si>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</si>
  <si>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</si>
  <si>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</si>
  <si>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</si>
  <si>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</si>
  <si>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</si>
  <si>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</si>
  <si>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</si>
  <si>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</si>
  <si>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</si>
  <si>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</si>
  <si>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</si>
  <si>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</si>
  <si>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</si>
  <si>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</si>
  <si>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</si>
  <si>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</si>
  <si>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</si>
  <si>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</si>
  <si>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</si>
  <si>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</si>
  <si>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</si>
  <si>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</si>
  <si>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</si>
  <si>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</si>
  <si>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</si>
  <si>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</si>
  <si>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</si>
  <si>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</si>
  <si>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</si>
  <si>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</si>
  <si>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</si>
  <si>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</si>
  <si>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</si>
  <si>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</si>
  <si>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</si>
  <si>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</si>
  <si>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</si>
  <si>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</si>
  <si>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</si>
  <si>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</si>
  <si>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</si>
  <si>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</si>
  <si>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</si>
  <si>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</si>
  <si>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</si>
  <si>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</si>
  <si>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</si>
  <si>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</si>
  <si>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</si>
  <si>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</si>
  <si>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</si>
  <si>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</si>
  <si>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</si>
  <si>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</si>
  <si>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</si>
  <si>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</si>
  <si>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</si>
  <si>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</si>
  <si>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</si>
  <si>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</si>
  <si>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</si>
  <si>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</si>
  <si>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</si>
  <si>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</si>
  <si>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</si>
  <si>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</si>
  <si>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</si>
  <si>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</si>
  <si>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</si>
  <si>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</si>
  <si>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</si>
  <si>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</si>
  <si>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</si>
  <si>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</si>
  <si>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</si>
  <si>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</si>
  <si>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</si>
  <si>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</si>
  <si>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</si>
  <si>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</si>
  <si>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</si>
  <si>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</si>
  <si>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</si>
  <si>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</si>
  <si>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</si>
  <si>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</si>
  <si>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</si>
  <si>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</si>
  <si>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</si>
  <si>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</si>
  <si>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</si>
  <si>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</si>
  <si>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</si>
  <si>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</si>
  <si>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</si>
  <si>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</si>
  <si>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</si>
  <si>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</si>
  <si>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</si>
  <si>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</si>
  <si>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</si>
  <si>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</si>
  <si>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</si>
  <si>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</si>
  <si>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</si>
  <si>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</si>
  <si>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</si>
  <si>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</si>
  <si>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</si>
  <si>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</si>
  <si>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</si>
  <si>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</si>
  <si>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</si>
  <si>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</si>
  <si>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</si>
  <si>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</si>
  <si>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</si>
  <si>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</si>
  <si>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</si>
  <si>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</si>
  <si>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</si>
  <si>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</si>
  <si>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</si>
  <si>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</si>
  <si>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</si>
  <si>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</si>
  <si>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</si>
  <si>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</si>
  <si>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</si>
  <si>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</si>
  <si>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</si>
  <si>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</si>
  <si>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</si>
  <si>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</si>
  <si>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</si>
  <si>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</si>
  <si>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</si>
  <si>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</si>
  <si>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</si>
  <si>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</si>
  <si>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</si>
  <si>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</si>
  <si>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</si>
  <si>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</si>
  <si>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</si>
  <si>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</si>
  <si>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</si>
  <si>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</si>
  <si>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</si>
  <si>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</si>
  <si>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</si>
  <si>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</si>
  <si>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</si>
  <si>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</si>
  <si>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</si>
  <si>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</si>
  <si>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</si>
  <si>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</si>
  <si>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</si>
  <si>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</si>
  <si>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</si>
  <si>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</si>
  <si>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</si>
  <si>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</si>
  <si>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</si>
  <si>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</si>
  <si>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</si>
  <si>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</si>
  <si>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</si>
  <si>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</si>
  <si>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</si>
  <si>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</si>
  <si>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</si>
  <si>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</si>
  <si>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</si>
  <si>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</si>
  <si>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</si>
  <si>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</si>
  <si>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</si>
  <si>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</si>
  <si>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</si>
  <si>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</si>
  <si>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</si>
  <si>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</si>
  <si>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</si>
  <si>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</si>
  <si>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</si>
  <si>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</si>
  <si>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</si>
  <si>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</si>
  <si>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</si>
  <si>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</si>
  <si>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</si>
  <si>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</si>
  <si>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</si>
  <si>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</si>
  <si>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</si>
  <si>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</si>
  <si>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</si>
  <si>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</si>
  <si>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</si>
  <si>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</si>
  <si>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</si>
  <si>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</si>
  <si>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</si>
  <si>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</si>
  <si>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</si>
  <si>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</si>
  <si>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</si>
  <si>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</si>
  <si>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</si>
  <si>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</si>
  <si>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</si>
  <si>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</si>
  <si>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</si>
  <si>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</si>
  <si>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</si>
  <si>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</si>
  <si>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</si>
  <si>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</si>
  <si>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</si>
  <si>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</si>
  <si>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</si>
  <si>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</si>
  <si>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</si>
  <si>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</si>
  <si>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</si>
  <si>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</si>
  <si>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</si>
  <si>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</si>
  <si>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</si>
  <si>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</si>
  <si>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</si>
  <si>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</si>
  <si>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</si>
  <si>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</si>
  <si>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</si>
  <si>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</si>
  <si>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</si>
  <si>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</si>
  <si>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</si>
  <si>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</si>
  <si>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</si>
  <si>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</si>
  <si>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</si>
  <si>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</si>
  <si>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</si>
  <si>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</si>
  <si>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</si>
  <si>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</si>
  <si>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</si>
  <si>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</si>
  <si>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</si>
  <si>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</si>
  <si>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</si>
  <si>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</si>
  <si>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</si>
  <si>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</si>
  <si>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</si>
  <si>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</si>
  <si>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</si>
  <si>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</si>
  <si>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</si>
  <si>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</si>
  <si>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</si>
  <si>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</si>
  <si>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</si>
  <si>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</si>
  <si>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</si>
  <si>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</si>
  <si>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</si>
  <si>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</si>
  <si>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</si>
  <si>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</si>
  <si>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</si>
  <si>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</si>
  <si>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</si>
  <si>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</si>
  <si>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</si>
  <si>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</si>
  <si>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</si>
  <si>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</si>
  <si>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</si>
  <si>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</si>
  <si>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</si>
  <si>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</si>
  <si>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</si>
  <si>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</si>
  <si>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</si>
  <si>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</si>
  <si>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</si>
  <si>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</si>
  <si>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</si>
  <si>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</si>
  <si>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</si>
  <si>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</si>
  <si>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</si>
  <si>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</si>
  <si>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</si>
  <si>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</si>
  <si>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</si>
  <si>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</si>
  <si>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</si>
  <si>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</si>
  <si>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</si>
  <si>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</si>
  <si>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</si>
  <si>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</si>
  <si>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</si>
  <si>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</si>
  <si>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</si>
  <si>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</si>
  <si>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</si>
  <si>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</si>
  <si>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</si>
  <si>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</si>
  <si>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</si>
  <si>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</si>
  <si>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</si>
  <si>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</si>
  <si>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</si>
  <si>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</si>
  <si>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</si>
  <si>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</si>
  <si>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</si>
  <si>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</si>
  <si>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</si>
  <si>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</si>
  <si>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</si>
  <si>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</si>
  <si>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</si>
  <si>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</si>
  <si>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</si>
  <si>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</si>
  <si>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</si>
  <si>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</si>
  <si>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</si>
  <si>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</si>
  <si>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</si>
  <si>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</si>
  <si>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</si>
  <si>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</si>
  <si>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</si>
  <si>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</si>
  <si>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</si>
  <si>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</si>
  <si>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</si>
  <si>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</si>
  <si>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</si>
  <si>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</si>
  <si>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</si>
  <si>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</si>
  <si>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</si>
  <si>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</si>
  <si>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</si>
  <si>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</si>
  <si>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</si>
  <si>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</si>
  <si>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</si>
  <si>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</si>
  <si>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</si>
  <si>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</si>
  <si>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</si>
  <si>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</si>
  <si>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</si>
  <si>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</si>
  <si>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</si>
  <si>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</si>
  <si>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</si>
  <si>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</si>
  <si>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</si>
  <si>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</si>
  <si>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</si>
  <si>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</si>
  <si>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</si>
  <si>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</si>
  <si>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</si>
  <si>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</si>
  <si>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</si>
  <si>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</si>
  <si>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</si>
  <si>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</si>
  <si>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</si>
  <si>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</si>
  <si>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</si>
  <si>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</si>
  <si>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</si>
  <si>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</si>
  <si>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</si>
  <si>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</si>
  <si>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</si>
  <si>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</si>
  <si>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</si>
  <si>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</si>
  <si>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</si>
  <si>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</si>
  <si>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</si>
  <si>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</si>
  <si>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</si>
  <si>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</si>
  <si>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</si>
  <si>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</si>
  <si>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</si>
  <si>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</si>
  <si>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</si>
  <si>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</si>
  <si>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</si>
  <si>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</si>
  <si>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</si>
  <si>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</si>
  <si>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</si>
  <si>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</si>
  <si>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</si>
  <si>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</si>
  <si>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</si>
  <si>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</si>
  <si>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</si>
  <si>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</si>
  <si>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</si>
  <si>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</si>
  <si>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</si>
  <si>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</si>
  <si>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</si>
  <si>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</si>
  <si>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</si>
  <si>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</si>
  <si>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</si>
  <si>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</si>
  <si>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</si>
  <si>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</si>
  <si>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</si>
  <si>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</si>
  <si>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</si>
  <si>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</si>
  <si>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</si>
  <si>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</si>
  <si>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</si>
  <si>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</si>
  <si>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</si>
  <si>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</si>
  <si>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</si>
  <si>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</si>
  <si>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</si>
  <si>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</si>
  <si>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</si>
  <si>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</si>
  <si>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</si>
  <si>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</si>
  <si>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</si>
  <si>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</si>
  <si>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</si>
  <si>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</si>
  <si>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</si>
  <si>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</si>
  <si>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</si>
  <si>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</si>
  <si>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</si>
  <si>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</si>
  <si>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</si>
  <si>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</si>
  <si>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</si>
  <si>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</si>
  <si>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</si>
  <si>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</si>
  <si>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</si>
  <si>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</si>
  <si>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</si>
  <si>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</si>
  <si>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</si>
  <si>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</si>
  <si>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</si>
  <si>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</si>
  <si>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</si>
  <si>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</si>
  <si>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</si>
  <si>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</si>
  <si>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</si>
  <si>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</si>
  <si>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</si>
  <si>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</si>
  <si>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</si>
  <si>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</si>
  <si>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</si>
  <si>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</si>
  <si>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</si>
  <si>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</si>
  <si>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</si>
  <si>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</si>
  <si>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</si>
  <si>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</si>
  <si>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</si>
  <si>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</si>
  <si>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</si>
  <si>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</si>
  <si>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</si>
  <si>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</si>
  <si>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</si>
  <si>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</si>
  <si>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</si>
  <si>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</si>
  <si>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</si>
  <si>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</si>
  <si>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</si>
  <si>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</si>
  <si>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</si>
  <si>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</si>
  <si>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</si>
  <si>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</si>
  <si>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</si>
  <si>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</si>
  <si>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</si>
  <si>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</si>
  <si>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</si>
  <si>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</si>
  <si>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</si>
  <si>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</si>
  <si>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</si>
  <si>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</si>
  <si>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</si>
  <si>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</si>
  <si>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</si>
  <si>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</si>
  <si>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</si>
  <si>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</si>
  <si>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</si>
  <si>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</si>
  <si>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</si>
  <si>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</si>
  <si>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</si>
  <si>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</si>
  <si>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</si>
  <si>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</si>
  <si>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</si>
  <si>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</si>
  <si>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</si>
  <si>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</si>
  <si>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</si>
  <si>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</si>
  <si>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</si>
  <si>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</si>
  <si>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</si>
  <si>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</si>
  <si>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</si>
  <si>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</si>
  <si>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</si>
  <si>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</si>
  <si>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</si>
  <si>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</si>
  <si>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</si>
  <si>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</si>
  <si>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</si>
  <si>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</si>
  <si>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</si>
  <si>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</si>
  <si>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</si>
  <si>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</si>
  <si>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</si>
  <si>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</si>
  <si>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</si>
  <si>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</si>
  <si>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</si>
  <si>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</si>
  <si>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</si>
  <si>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</si>
  <si>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</si>
  <si>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</si>
  <si>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</si>
  <si>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</si>
  <si>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</si>
  <si>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</si>
  <si>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</si>
  <si>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</si>
  <si>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</si>
  <si>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</si>
  <si>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</si>
  <si>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</si>
  <si>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</si>
  <si>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</si>
  <si>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</si>
  <si>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</si>
  <si>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</si>
  <si>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</si>
  <si>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</si>
  <si>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</si>
  <si>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</si>
  <si>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</si>
  <si>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</si>
  <si>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</si>
  <si>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</si>
  <si>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</si>
  <si>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</si>
  <si>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</si>
  <si>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</si>
  <si>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</si>
  <si>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</si>
  <si>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</si>
  <si>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</si>
  <si>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</si>
  <si>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</si>
  <si>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</si>
  <si>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</si>
  <si>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</si>
  <si>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</si>
  <si>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</si>
  <si>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</si>
  <si>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</si>
  <si>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</si>
  <si>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</si>
  <si>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</si>
  <si>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</si>
  <si>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</si>
  <si>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</si>
  <si>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</si>
  <si>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</si>
  <si>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</si>
  <si>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</si>
  <si>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</si>
  <si>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</si>
  <si>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</si>
  <si>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</si>
  <si>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</si>
  <si>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</si>
  <si>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</si>
  <si>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</si>
  <si>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</si>
  <si>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</si>
  <si>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</si>
  <si>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</si>
  <si>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</si>
  <si>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</si>
  <si>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</si>
  <si>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</si>
  <si>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</si>
  <si>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</si>
  <si>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</si>
  <si>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</si>
  <si>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</si>
  <si>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</si>
  <si>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</si>
  <si>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</si>
  <si>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</si>
  <si>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</si>
  <si>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</si>
  <si>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</si>
  <si>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</si>
  <si>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</si>
  <si>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</si>
  <si>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</si>
  <si>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</si>
  <si>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</si>
  <si>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</si>
  <si>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</si>
  <si>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</si>
  <si>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</si>
  <si>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</si>
  <si>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</si>
  <si>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</si>
  <si>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</si>
  <si>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</si>
  <si>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</si>
  <si>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</si>
  <si>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</si>
  <si>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</si>
  <si>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</si>
  <si>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</si>
  <si>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</si>
  <si>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</si>
  <si>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</si>
  <si>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</si>
  <si>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</si>
  <si>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</si>
  <si>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</si>
  <si>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</si>
  <si>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</si>
  <si>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</si>
  <si>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</si>
  <si>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</si>
  <si>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</si>
  <si>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</si>
  <si>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</si>
  <si>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</si>
  <si>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</si>
  <si>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</si>
  <si>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</si>
  <si>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</si>
  <si>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</si>
  <si>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</si>
  <si>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</si>
  <si>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</si>
  <si>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</si>
  <si>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</si>
  <si>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</si>
  <si>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</si>
  <si>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</si>
  <si>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</si>
  <si>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</si>
  <si>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</si>
  <si>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</si>
  <si>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</si>
  <si>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</si>
  <si>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</si>
  <si>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</si>
  <si>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</si>
  <si>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</si>
  <si>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</si>
  <si>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</si>
  <si>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</si>
  <si>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</si>
  <si>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</si>
  <si>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</si>
  <si>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</si>
  <si>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</si>
  <si>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</si>
  <si>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</si>
  <si>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</si>
  <si>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</si>
  <si>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</si>
  <si>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</si>
  <si>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</si>
  <si>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</si>
  <si>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</si>
  <si>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</si>
  <si>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</si>
  <si>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</si>
  <si>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</si>
  <si>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</si>
  <si>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</si>
  <si>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</si>
  <si>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</si>
  <si>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</si>
  <si>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</si>
  <si>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</si>
  <si>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</si>
  <si>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</si>
  <si>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</si>
  <si>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</si>
  <si>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</si>
  <si>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</si>
  <si>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</si>
  <si>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</si>
  <si>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</si>
  <si>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</si>
  <si>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</si>
  <si>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</si>
  <si>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</si>
  <si>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</si>
  <si>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</si>
  <si>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</si>
  <si>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</si>
  <si>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</si>
  <si>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</si>
  <si>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</si>
  <si>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</si>
  <si>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</si>
  <si>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</si>
  <si>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</si>
  <si>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</si>
  <si>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</si>
  <si>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</si>
  <si>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</si>
  <si>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</si>
  <si>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</si>
  <si>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</si>
  <si>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</si>
  <si>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</si>
  <si>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</si>
  <si>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</si>
  <si>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</si>
  <si>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</si>
  <si>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</si>
  <si>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</si>
  <si>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</si>
  <si>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</si>
  <si>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</si>
  <si>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</si>
  <si>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</si>
  <si>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</si>
  <si>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</si>
  <si>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</si>
  <si>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</si>
  <si>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</si>
  <si>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</si>
  <si>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</si>
  <si>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</si>
  <si>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</si>
  <si>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</si>
  <si>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</si>
  <si>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</si>
  <si>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</si>
  <si>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</si>
  <si>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</si>
  <si>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</si>
  <si>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</si>
  <si>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</si>
  <si>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</si>
  <si>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</si>
  <si>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</si>
  <si>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</si>
  <si>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</si>
  <si>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</si>
  <si>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</si>
  <si>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</si>
  <si>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</si>
  <si>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</si>
  <si>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</si>
  <si>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</si>
  <si>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</si>
  <si>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</si>
  <si>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</si>
  <si>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</si>
  <si>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</si>
  <si>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</si>
  <si>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</si>
  <si>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</si>
  <si>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</si>
  <si>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</si>
  <si>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</si>
  <si>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</si>
  <si>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</si>
  <si>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</si>
  <si>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</si>
  <si>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</si>
  <si>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</si>
  <si>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</si>
  <si>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</si>
  <si>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</si>
  <si>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</si>
  <si>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</si>
  <si>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</si>
  <si>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</si>
  <si>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</si>
  <si>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</si>
  <si>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</si>
  <si>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</si>
  <si>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</si>
  <si>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</si>
  <si>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</si>
  <si>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</si>
  <si>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</si>
  <si>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</si>
  <si>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</si>
  <si>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</si>
  <si>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</si>
  <si>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</si>
  <si>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</si>
  <si>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</si>
  <si>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</si>
  <si>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</si>
  <si>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</si>
  <si>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</si>
  <si>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</si>
  <si>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</si>
  <si>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</si>
  <si>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</si>
  <si>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</si>
  <si>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</si>
  <si>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</si>
  <si>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</si>
  <si>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</si>
  <si>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</si>
  <si>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</si>
  <si>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</si>
  <si>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</si>
  <si>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</si>
  <si>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</si>
  <si>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</si>
  <si>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</si>
  <si>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</si>
  <si>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</si>
  <si>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</si>
  <si>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</si>
  <si>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</si>
  <si>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</si>
  <si>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</si>
  <si>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</si>
  <si>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</si>
  <si>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</si>
  <si>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</si>
  <si>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</si>
  <si>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</si>
  <si>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</si>
  <si>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</si>
  <si>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</si>
  <si>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</si>
  <si>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</si>
  <si>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</si>
  <si>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</si>
  <si>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</si>
  <si>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</si>
  <si>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</si>
  <si>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</si>
  <si>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</si>
  <si>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</si>
  <si>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</si>
  <si>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</si>
  <si>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</si>
  <si>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</si>
  <si>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</si>
  <si>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</si>
  <si>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</si>
  <si>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</si>
  <si>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</si>
  <si>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</si>
  <si>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</si>
  <si>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</si>
  <si>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</si>
  <si>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</si>
  <si>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</si>
  <si>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</si>
  <si>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</si>
  <si>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</si>
  <si>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</si>
  <si>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</si>
  <si>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</si>
  <si>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</si>
  <si>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</si>
  <si>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</si>
  <si>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</si>
  <si>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</si>
  <si>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</si>
  <si>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</si>
  <si>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</si>
  <si>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</si>
  <si>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</si>
  <si>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</si>
  <si>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</si>
  <si>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</si>
  <si>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</si>
  <si>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</si>
  <si>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</si>
  <si>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</si>
  <si>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</si>
  <si>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</si>
  <si>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</si>
  <si>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</si>
  <si>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</si>
  <si>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</si>
  <si>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</si>
  <si>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</si>
  <si>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</si>
  <si>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</si>
  <si>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</si>
  <si>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</si>
  <si>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</si>
  <si>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</si>
  <si>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</si>
  <si>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</si>
  <si>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</si>
  <si>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</si>
  <si>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</si>
  <si>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</si>
  <si>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</si>
  <si>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</si>
  <si>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</si>
  <si>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</si>
  <si>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</si>
  <si>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</si>
  <si>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</si>
  <si>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</si>
  <si>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</si>
  <si>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</si>
  <si>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</si>
  <si>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</si>
  <si>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</si>
  <si>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</si>
  <si>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</si>
  <si>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</si>
  <si>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</si>
  <si>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</si>
  <si>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</si>
  <si>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</si>
  <si>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</si>
  <si>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</si>
  <si>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</si>
  <si>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</si>
  <si>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</si>
  <si>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</si>
  <si>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</si>
  <si>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</si>
  <si>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</si>
  <si>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</si>
  <si>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</si>
  <si>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</si>
  <si>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</si>
  <si>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</si>
  <si>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</si>
  <si>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</si>
  <si>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</si>
  <si>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</si>
  <si>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</si>
  <si>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</si>
  <si>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</si>
  <si>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</si>
  <si>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</si>
  <si>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</si>
  <si>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</si>
  <si>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</si>
  <si>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</si>
  <si>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</si>
  <si>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</si>
  <si>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</si>
  <si>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</si>
  <si>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</si>
  <si>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</si>
  <si>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</si>
  <si>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</si>
  <si>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</si>
  <si>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</si>
  <si>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</si>
  <si>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</si>
  <si>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</si>
  <si>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</si>
  <si>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</si>
  <si>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</si>
  <si>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</si>
  <si>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</si>
  <si>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</si>
  <si>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</si>
  <si>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</si>
  <si>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</si>
  <si>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</si>
  <si>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</si>
  <si>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</si>
  <si>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</si>
  <si>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</si>
  <si>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</si>
  <si>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</si>
  <si>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</si>
  <si>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</si>
  <si>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</si>
  <si>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</si>
  <si>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</si>
  <si>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</si>
  <si>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</si>
  <si>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</si>
  <si>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</si>
  <si>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</si>
  <si>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</si>
  <si>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</si>
  <si>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</si>
  <si>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</si>
  <si>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</si>
  <si>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</si>
  <si>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</si>
  <si>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</si>
  <si>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</si>
  <si>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</si>
  <si>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</si>
  <si>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</si>
  <si>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</si>
  <si>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</si>
  <si>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</si>
  <si>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</si>
  <si>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</si>
  <si>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</si>
  <si>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</si>
  <si>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</si>
  <si>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</si>
  <si>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</si>
  <si>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</si>
  <si>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</si>
  <si>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</si>
  <si>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</si>
  <si>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</si>
  <si>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</si>
  <si>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</si>
  <si>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</si>
  <si>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</si>
  <si>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</si>
  <si>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</si>
  <si>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</si>
  <si>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</si>
  <si>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</si>
  <si>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</si>
  <si>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</si>
  <si>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</si>
  <si>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</si>
  <si>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</si>
  <si>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</si>
  <si>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</si>
  <si>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</si>
  <si>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</si>
  <si>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</si>
  <si>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</si>
  <si>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</si>
  <si>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</si>
  <si>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</si>
  <si>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</si>
  <si>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</si>
  <si>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</si>
  <si>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</si>
  <si>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</si>
  <si>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</si>
  <si>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</si>
  <si>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</si>
  <si>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</si>
  <si>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</si>
  <si>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</si>
  <si>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</si>
  <si>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</si>
  <si>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</si>
  <si>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</si>
  <si>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</si>
  <si>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</si>
  <si>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</si>
  <si>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</si>
  <si>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</si>
  <si>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</si>
  <si>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</si>
  <si>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</si>
  <si>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</si>
  <si>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</si>
  <si>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</si>
  <si>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</si>
  <si>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</si>
  <si>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</si>
  <si>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</si>
  <si>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</si>
  <si>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</si>
  <si>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</si>
  <si>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</si>
  <si>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</si>
  <si>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</si>
  <si>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</si>
  <si>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</si>
  <si>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</si>
  <si>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</si>
  <si>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</si>
  <si>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</si>
  <si>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</si>
  <si>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</si>
  <si>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</si>
  <si>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</si>
  <si>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</si>
  <si>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</si>
  <si>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</si>
  <si>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</si>
  <si>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</si>
  <si>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</si>
  <si>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</si>
  <si>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</si>
  <si>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</si>
  <si>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</si>
  <si>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</si>
  <si>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</si>
  <si>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</si>
  <si>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</si>
  <si>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</si>
  <si>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</si>
  <si>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</si>
  <si>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</si>
  <si>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</si>
  <si>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</si>
  <si>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</si>
  <si>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</si>
  <si>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</si>
  <si>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</si>
  <si>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</si>
  <si>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</si>
  <si>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</si>
  <si>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</si>
  <si>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</si>
  <si>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</si>
  <si>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</si>
  <si>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</si>
  <si>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</si>
  <si>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</si>
  <si>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</si>
  <si>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</si>
  <si>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</si>
  <si>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</si>
  <si>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</si>
  <si>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</si>
  <si>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</si>
  <si>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</si>
  <si>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</si>
  <si>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</si>
  <si>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</si>
  <si>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</si>
  <si>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</si>
  <si>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</si>
  <si>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</si>
  <si>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</si>
  <si>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</si>
  <si>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</si>
  <si>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</si>
  <si>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</si>
  <si>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</si>
  <si>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</si>
  <si>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</si>
  <si>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</si>
  <si>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</si>
  <si>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</si>
  <si>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</si>
  <si>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</si>
  <si>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</si>
  <si>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</si>
  <si>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</si>
  <si>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</si>
  <si>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</si>
  <si>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</si>
  <si>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</si>
  <si>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</si>
  <si>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</si>
  <si>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</si>
  <si>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</si>
  <si>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</si>
  <si>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</si>
  <si>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</si>
  <si>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</si>
  <si>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</si>
  <si>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</si>
  <si>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</si>
  <si>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</si>
  <si>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</si>
  <si>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</si>
  <si>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</si>
  <si>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</si>
  <si>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</si>
  <si>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</si>
  <si>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</si>
  <si>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</si>
  <si>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</si>
  <si>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</si>
  <si>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</si>
  <si>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</si>
  <si>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</si>
  <si>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</si>
  <si>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</si>
  <si>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</si>
  <si>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</si>
  <si>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</si>
  <si>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</si>
  <si>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</si>
  <si>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</si>
  <si>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</si>
  <si>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</si>
  <si>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</si>
  <si>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</si>
  <si>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</si>
  <si>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</si>
  <si>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</si>
  <si>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</si>
  <si>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</si>
  <si>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</si>
  <si>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</si>
  <si>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</si>
  <si>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</si>
  <si>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</si>
  <si>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</si>
  <si>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</si>
  <si>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</si>
  <si>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</si>
  <si>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</si>
  <si>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</si>
  <si>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</si>
  <si>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</si>
  <si>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</si>
  <si>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</si>
  <si>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</si>
  <si>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</si>
  <si>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</si>
  <si>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</si>
  <si>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</si>
  <si>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</si>
  <si>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</si>
  <si>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</si>
  <si>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</si>
  <si>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</si>
  <si>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</si>
  <si>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</si>
  <si>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</si>
  <si>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</si>
  <si>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</si>
  <si>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</si>
  <si>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</si>
  <si>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</si>
  <si>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</si>
  <si>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</si>
  <si>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</si>
  <si>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</si>
  <si>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</si>
  <si>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</si>
  <si>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</si>
  <si>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</si>
  <si>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</si>
  <si>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</si>
  <si>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</si>
  <si>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</si>
  <si>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</si>
  <si>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</si>
  <si>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</si>
  <si>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</si>
  <si>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</si>
  <si>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</si>
  <si>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</si>
  <si>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</si>
  <si>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</si>
  <si>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</si>
  <si>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</si>
  <si>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</si>
  <si>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</si>
  <si>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</si>
  <si>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</si>
  <si>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</si>
  <si>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</si>
  <si>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</si>
  <si>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</si>
  <si>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</si>
  <si>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</si>
  <si>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</si>
  <si>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</si>
  <si>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</si>
  <si>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</si>
  <si>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</si>
  <si>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</si>
  <si>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</si>
  <si>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</si>
  <si>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</si>
  <si>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</si>
  <si>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</si>
  <si>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</si>
  <si>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</si>
  <si>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</si>
  <si>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</si>
  <si>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</si>
  <si>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</si>
  <si>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</si>
  <si>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</si>
  <si>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</si>
  <si>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</si>
  <si>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</si>
  <si>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</si>
  <si>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</si>
  <si>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</si>
  <si>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</si>
  <si>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</si>
  <si>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</si>
  <si>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</si>
  <si>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</si>
  <si>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</si>
  <si>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</si>
  <si>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</si>
  <si>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</si>
  <si>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</si>
  <si>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</si>
  <si>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</si>
  <si>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</si>
  <si>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</si>
  <si>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</si>
  <si>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</si>
  <si>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</si>
  <si>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</si>
  <si>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</si>
  <si>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</si>
  <si>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</si>
  <si>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</si>
  <si>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</si>
  <si>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</si>
  <si>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</si>
  <si>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</si>
  <si>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</si>
  <si>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</si>
  <si>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</si>
  <si>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</si>
  <si>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</si>
  <si>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</si>
  <si>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</si>
  <si>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</si>
  <si>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</si>
  <si>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</si>
  <si>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</si>
  <si>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</si>
  <si>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</si>
  <si>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</si>
  <si>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</si>
  <si>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</si>
  <si>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</si>
  <si>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</si>
  <si>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</si>
  <si>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</si>
  <si>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</si>
  <si>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</si>
  <si>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</si>
  <si>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</si>
  <si>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</si>
  <si>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</si>
  <si>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</si>
  <si>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</si>
  <si>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</si>
  <si>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</si>
  <si>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</si>
  <si>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</si>
  <si>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</si>
  <si>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</si>
  <si>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</si>
  <si>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</si>
  <si>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</si>
  <si>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</si>
  <si>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</si>
  <si>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</si>
  <si>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</si>
  <si>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</si>
  <si>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</si>
  <si>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</si>
  <si>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</si>
  <si>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</si>
  <si>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</si>
  <si>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</si>
  <si>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</si>
  <si>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</si>
  <si>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</si>
  <si>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</si>
  <si>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</si>
  <si>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</si>
  <si>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</si>
  <si>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</si>
  <si>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</si>
  <si>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</si>
  <si>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</si>
  <si>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</si>
  <si>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</si>
  <si>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</si>
  <si>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</si>
  <si>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</si>
  <si>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</si>
  <si>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</si>
  <si>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</si>
  <si>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</si>
  <si>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</si>
  <si>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</si>
  <si>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</si>
  <si>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</si>
  <si>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</si>
  <si>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</si>
  <si>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</si>
  <si>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</si>
  <si>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</si>
  <si>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</si>
  <si>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</si>
  <si>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</si>
  <si>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</si>
  <si>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</si>
  <si>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</si>
  <si>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</si>
  <si>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</si>
  <si>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</si>
  <si>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</si>
  <si>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</si>
  <si>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</si>
  <si>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</si>
  <si>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</si>
  <si>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</si>
  <si>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</si>
  <si>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</si>
  <si>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</si>
  <si>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</si>
  <si>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</si>
  <si>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</si>
  <si>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</si>
  <si>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</si>
  <si>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</si>
  <si>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</si>
  <si>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</si>
  <si>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</si>
  <si>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</si>
  <si>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</si>
  <si>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</si>
  <si>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</si>
  <si>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</si>
  <si>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</si>
  <si>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</si>
  <si>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</si>
  <si>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</si>
  <si>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</si>
  <si>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</si>
  <si>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</si>
  <si>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</si>
  <si>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</si>
  <si>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</si>
  <si>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</si>
  <si>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</si>
  <si>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</si>
  <si>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</si>
  <si>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</si>
  <si>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</si>
  <si>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</si>
  <si>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</si>
  <si>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</si>
  <si>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</si>
  <si>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</si>
  <si>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</si>
  <si>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</si>
  <si>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</si>
  <si>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</si>
  <si>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</si>
  <si>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</si>
  <si>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</si>
  <si>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</si>
  <si>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</si>
  <si>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</si>
  <si>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</si>
  <si>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</si>
  <si>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</si>
  <si>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</si>
  <si>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</si>
  <si>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</si>
  <si>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</si>
  <si>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</si>
  <si>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</si>
  <si>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</si>
  <si>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</si>
  <si>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</si>
  <si>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</si>
  <si>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</si>
  <si>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</si>
  <si>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</si>
  <si>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</si>
  <si>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</si>
  <si>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</si>
  <si>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</si>
  <si>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</si>
  <si>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</si>
  <si>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</si>
  <si>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</si>
  <si>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</si>
  <si>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</si>
  <si>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</si>
  <si>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</si>
  <si>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</si>
  <si>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</si>
  <si>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</si>
  <si>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</si>
  <si>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</si>
  <si>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</si>
  <si>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</si>
  <si>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</si>
  <si>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</si>
  <si>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</si>
  <si>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</si>
  <si>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</si>
  <si>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</si>
  <si>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</si>
  <si>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</si>
  <si>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</si>
  <si>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</si>
  <si>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</si>
  <si>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</si>
  <si>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</si>
  <si>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</si>
  <si>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</si>
  <si>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</si>
  <si>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</si>
  <si>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</si>
  <si>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</si>
  <si>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</si>
  <si>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</si>
  <si>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</si>
  <si>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</si>
  <si>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</si>
  <si>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</si>
  <si>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</si>
  <si>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</si>
  <si>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</si>
  <si>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</si>
  <si>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</si>
  <si>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</si>
  <si>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</si>
  <si>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</si>
  <si>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</si>
  <si>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</si>
  <si>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</si>
  <si>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</si>
  <si>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</si>
  <si>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</si>
  <si>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</si>
  <si>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</si>
  <si>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</si>
  <si>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</si>
  <si>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</si>
  <si>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</si>
  <si>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</si>
  <si>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</si>
  <si>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</si>
  <si>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</si>
  <si>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</si>
  <si>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</si>
  <si>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</si>
  <si>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</si>
  <si>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</si>
  <si>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</si>
  <si>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</si>
  <si>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</si>
  <si>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</si>
  <si>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</si>
  <si>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</si>
  <si>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</si>
  <si>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</si>
  <si>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</si>
  <si>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</si>
  <si>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</si>
  <si>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</si>
  <si>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</si>
  <si>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</si>
  <si>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</si>
  <si>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</si>
  <si>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</si>
  <si>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</si>
  <si>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</si>
  <si>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</si>
  <si>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</si>
  <si>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</si>
  <si>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</si>
  <si>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</si>
  <si>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</si>
  <si>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</si>
  <si>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</si>
  <si>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</si>
  <si>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</si>
  <si>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</si>
  <si>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</si>
  <si>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</si>
  <si>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</si>
  <si>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</si>
  <si>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</si>
  <si>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</si>
  <si>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</si>
  <si>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</si>
  <si>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</si>
  <si>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</si>
  <si>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</si>
  <si>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</si>
  <si>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</si>
  <si>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</si>
  <si>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</si>
  <si>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</si>
  <si>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</si>
  <si>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</si>
  <si>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</si>
  <si>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</si>
  <si>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</si>
  <si>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</si>
  <si>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</si>
  <si>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</si>
  <si>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</si>
  <si>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</si>
  <si>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</si>
  <si>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</si>
  <si>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</si>
  <si>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</si>
  <si>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</si>
  <si>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</si>
  <si>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</si>
  <si>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</si>
  <si>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</si>
  <si>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</si>
  <si>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</si>
  <si>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</si>
  <si>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</si>
  <si>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</si>
  <si>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</si>
  <si>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</si>
  <si>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</si>
  <si>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</si>
  <si>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</si>
  <si>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</si>
  <si>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</si>
  <si>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</si>
  <si>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</si>
  <si>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</si>
  <si>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</si>
  <si>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</si>
  <si>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</si>
  <si>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</si>
  <si>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</si>
  <si>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</si>
  <si>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</si>
  <si>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</si>
  <si>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</si>
  <si>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</si>
  <si>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</si>
  <si>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</si>
  <si>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</si>
  <si>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</si>
  <si>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</si>
  <si>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</si>
  <si>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</si>
  <si>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</si>
  <si>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</si>
  <si>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</si>
  <si>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</si>
  <si>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</si>
  <si>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</si>
  <si>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</si>
  <si>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</si>
  <si>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</si>
  <si>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</si>
  <si>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</si>
  <si>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</si>
  <si>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</si>
  <si>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</si>
  <si>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</si>
  <si>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</si>
  <si>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</si>
  <si>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</si>
  <si>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</si>
  <si>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</si>
  <si>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</si>
  <si>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</si>
  <si>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</si>
  <si>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</si>
  <si>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</si>
  <si>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</si>
  <si>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</si>
  <si>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</si>
  <si>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</si>
  <si>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</si>
  <si>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</si>
  <si>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</si>
  <si>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</si>
  <si>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</si>
  <si>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</si>
  <si>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</si>
  <si>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</si>
  <si>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</si>
  <si>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</si>
  <si>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</si>
  <si>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</si>
  <si>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</si>
  <si>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</si>
  <si>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</si>
  <si>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</si>
  <si>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</si>
  <si>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</si>
  <si>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</si>
  <si>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</si>
  <si>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</si>
  <si>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</si>
  <si>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</si>
  <si>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</si>
  <si>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</si>
  <si>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</si>
  <si>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</si>
  <si>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</si>
  <si>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</si>
  <si>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</si>
  <si>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</si>
  <si>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</si>
  <si>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</si>
  <si>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</si>
  <si>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</si>
  <si>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</si>
  <si>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</si>
  <si>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</si>
  <si>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</si>
  <si>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</si>
  <si>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</si>
  <si>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</si>
  <si>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</si>
  <si>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</si>
  <si>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</si>
  <si>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</si>
  <si>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</si>
  <si>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</si>
  <si>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</si>
  <si>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</si>
  <si>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</si>
  <si>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</si>
  <si>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</si>
  <si>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</si>
  <si>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</si>
  <si>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</si>
  <si>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</si>
  <si>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</si>
  <si>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</si>
  <si>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</si>
  <si>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</si>
  <si>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</si>
  <si>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</si>
  <si>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</si>
  <si>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</si>
  <si>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</si>
  <si>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</si>
  <si>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</si>
  <si>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</si>
  <si>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</si>
  <si>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</si>
  <si>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</si>
  <si>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</si>
  <si>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</si>
  <si>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</si>
  <si>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</si>
  <si>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</si>
  <si>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</si>
  <si>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</si>
  <si>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</si>
  <si>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</si>
  <si>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</si>
  <si>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</si>
  <si>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</si>
  <si>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</si>
  <si>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</si>
  <si>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</si>
  <si>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</si>
  <si>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</si>
  <si>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</si>
  <si>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</si>
  <si>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</si>
  <si>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</si>
  <si>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</si>
  <si>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</si>
  <si>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</si>
  <si>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</si>
  <si>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</si>
  <si>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</si>
  <si>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</si>
  <si>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</si>
  <si>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</si>
  <si>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</si>
  <si>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</si>
  <si>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</si>
  <si>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</si>
  <si>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</si>
  <si>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</si>
  <si>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</si>
  <si>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</si>
  <si>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</si>
  <si>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</si>
  <si>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</si>
  <si>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</si>
  <si>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</si>
  <si>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</si>
  <si>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</si>
  <si>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</si>
  <si>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</si>
  <si>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</si>
  <si>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</si>
  <si>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</si>
  <si>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</si>
  <si>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</si>
  <si>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</si>
  <si>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</si>
  <si>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</si>
  <si>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</si>
  <si>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</si>
  <si>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</si>
  <si>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</si>
  <si>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</si>
  <si>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</si>
  <si>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</si>
  <si>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</si>
  <si>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</si>
  <si>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</si>
  <si>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</si>
  <si>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</si>
  <si>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</si>
  <si>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</si>
  <si>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</si>
  <si>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</si>
  <si>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</si>
  <si>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</si>
  <si>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</si>
  <si>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</si>
  <si>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</si>
  <si>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</si>
  <si>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</si>
  <si>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</si>
  <si>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</si>
  <si>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</si>
  <si>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</si>
  <si>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</si>
  <si>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</si>
  <si>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</si>
  <si>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</si>
  <si>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</si>
  <si>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</si>
  <si>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</si>
  <si>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</si>
  <si>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</si>
  <si>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</si>
  <si>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</si>
  <si>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</si>
  <si>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</si>
  <si>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</si>
  <si>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</si>
  <si>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</si>
  <si>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</si>
  <si>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</si>
  <si>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</si>
  <si>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</si>
  <si>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</si>
  <si>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</si>
  <si>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</si>
  <si>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</si>
  <si>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</si>
  <si>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</si>
  <si>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</si>
  <si>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</si>
  <si>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</si>
  <si>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</si>
  <si>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</si>
  <si>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</si>
  <si>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</si>
  <si>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</si>
  <si>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</si>
  <si>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</si>
  <si>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</si>
  <si>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</si>
  <si>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</si>
  <si>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</si>
  <si>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</si>
  <si>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</si>
  <si>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</si>
  <si>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</si>
  <si>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</si>
  <si>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</si>
  <si>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</si>
  <si>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</si>
  <si>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</si>
  <si>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</si>
  <si>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</si>
  <si>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</si>
  <si>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</si>
  <si>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</si>
  <si>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</si>
  <si>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</si>
  <si>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</si>
  <si>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</si>
  <si>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</si>
  <si>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</si>
  <si>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</si>
  <si>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</si>
  <si>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</si>
  <si>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</si>
  <si>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</si>
  <si>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</si>
  <si>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</si>
  <si>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</si>
  <si>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</si>
  <si>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</si>
  <si>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</si>
  <si>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</si>
  <si>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</si>
  <si>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</si>
  <si>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</si>
  <si>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</si>
  <si>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</si>
  <si>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</si>
  <si>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</si>
  <si>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</si>
  <si>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</si>
  <si>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</si>
  <si>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</si>
  <si>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</si>
  <si>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</si>
  <si>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</si>
  <si>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</si>
  <si>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</si>
  <si>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</si>
  <si>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</si>
  <si>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</si>
  <si>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</si>
  <si>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</si>
  <si>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</si>
  <si>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</si>
  <si>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</si>
  <si>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</si>
  <si>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</si>
  <si>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</si>
  <si>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</si>
  <si>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</si>
  <si>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</si>
  <si>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</si>
  <si>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</si>
  <si>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</si>
  <si>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</si>
  <si>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</si>
  <si>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</si>
  <si>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</si>
  <si>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</si>
  <si>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</si>
  <si>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</si>
  <si>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</si>
  <si>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</si>
  <si>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</si>
  <si>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</si>
  <si>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</si>
  <si>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</si>
  <si>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</si>
  <si>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</si>
  <si>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</si>
  <si>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</si>
  <si>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</si>
  <si>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</si>
  <si>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</si>
  <si>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</si>
  <si>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</si>
  <si>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</si>
  <si>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</si>
  <si>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</si>
  <si>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</si>
  <si>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</si>
  <si>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</si>
  <si>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</si>
  <si>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</si>
  <si>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</si>
  <si>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</si>
  <si>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</si>
  <si>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</si>
  <si>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</si>
  <si>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</si>
  <si>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</si>
  <si>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</si>
  <si>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</si>
  <si>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</si>
  <si>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</si>
  <si>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</si>
  <si>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</si>
  <si>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</si>
  <si>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</si>
  <si>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</si>
  <si>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</si>
  <si>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</si>
  <si>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</si>
  <si>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</si>
  <si>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</si>
  <si>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</si>
  <si>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</si>
  <si>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</si>
  <si>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</si>
  <si>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</si>
  <si>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</si>
  <si>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</si>
  <si>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</si>
  <si>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</si>
  <si>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</si>
  <si>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</si>
  <si>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</si>
  <si>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</si>
  <si>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</si>
  <si>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</si>
  <si>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</si>
  <si>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</si>
  <si>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</si>
  <si>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</si>
  <si>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</si>
  <si>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</si>
  <si>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</si>
  <si>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</si>
  <si>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</si>
  <si>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</si>
  <si>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</si>
  <si>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</si>
  <si>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</si>
  <si>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</si>
  <si>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</si>
  <si>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</si>
  <si>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</si>
  <si>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</si>
  <si>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</si>
  <si>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</si>
  <si>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</si>
  <si>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</si>
  <si>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</si>
  <si>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</si>
  <si>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</si>
  <si>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</si>
  <si>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</si>
  <si>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</si>
  <si>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</si>
  <si>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</si>
  <si>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</si>
  <si>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</si>
  <si>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</si>
  <si>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</si>
  <si>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</si>
  <si>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</si>
  <si>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</si>
  <si>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</si>
  <si>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</si>
  <si>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</si>
  <si>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</si>
  <si>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</si>
  <si>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</si>
  <si>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</si>
  <si>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</si>
  <si>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</si>
  <si>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</si>
  <si>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</si>
  <si>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</si>
  <si>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</si>
  <si>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</si>
  <si>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</si>
  <si>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</si>
  <si>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</si>
  <si>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</si>
  <si>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</si>
  <si>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</si>
  <si>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</si>
  <si>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</si>
  <si>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</si>
  <si>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</si>
  <si>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</si>
  <si>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</si>
  <si>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</si>
  <si>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</si>
  <si>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</si>
  <si>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</si>
  <si>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</si>
  <si>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</si>
  <si>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</si>
  <si>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</si>
  <si>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</si>
  <si>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</si>
  <si>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</si>
  <si>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</si>
  <si>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</si>
  <si>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</si>
  <si>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</si>
  <si>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</si>
  <si>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</si>
  <si>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</si>
  <si>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</si>
  <si>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</si>
  <si>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</si>
  <si>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</si>
  <si>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</si>
  <si>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</si>
  <si>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</si>
  <si>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</si>
  <si>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</si>
  <si>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</si>
  <si>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</si>
  <si>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</si>
  <si>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</si>
  <si>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</si>
  <si>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</si>
  <si>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</si>
  <si>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</si>
  <si>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</si>
  <si>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</si>
  <si>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</si>
  <si>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</si>
  <si>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</si>
  <si>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</si>
  <si>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</si>
  <si>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</si>
  <si>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</si>
  <si>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</si>
  <si>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</si>
  <si>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</si>
  <si>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</si>
  <si>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</si>
  <si>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</si>
  <si>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</si>
  <si>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</si>
  <si>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</si>
  <si>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</si>
  <si>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</si>
  <si>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</si>
  <si>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</si>
  <si>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</si>
  <si>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</si>
  <si>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</si>
  <si>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</si>
  <si>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</si>
  <si>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</si>
  <si>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</si>
  <si>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</si>
  <si>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</si>
  <si>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</si>
  <si>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</si>
  <si>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</si>
  <si>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</si>
  <si>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</si>
  <si>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</si>
  <si>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</si>
  <si>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</si>
  <si>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</si>
  <si>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</si>
  <si>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</si>
  <si>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</si>
  <si>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</si>
  <si>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</si>
  <si>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</si>
  <si>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</si>
  <si>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</si>
  <si>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</si>
  <si>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</si>
  <si>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</si>
  <si>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</si>
  <si>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</si>
  <si>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</si>
  <si>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</si>
  <si>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</si>
  <si>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</si>
  <si>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</si>
  <si>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</si>
  <si>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</si>
  <si>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</si>
  <si>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</si>
  <si>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</si>
  <si>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</si>
  <si>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</si>
  <si>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</si>
  <si>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</si>
  <si>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</si>
  <si>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</si>
  <si>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</si>
  <si>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</si>
  <si>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</si>
  <si>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</si>
  <si>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</si>
  <si>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</si>
  <si>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</si>
  <si>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</si>
  <si>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</si>
  <si>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</si>
  <si>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</si>
  <si>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</si>
  <si>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</si>
  <si>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</si>
  <si>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</si>
  <si>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</si>
  <si>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</si>
  <si>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</si>
  <si>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</si>
  <si>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</si>
  <si>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</si>
  <si>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</si>
  <si>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</si>
  <si>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</si>
  <si>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</si>
  <si>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</si>
  <si>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</si>
  <si>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</si>
  <si>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</si>
  <si>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</si>
  <si>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</si>
  <si>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</si>
  <si>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</si>
  <si>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</si>
  <si>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</si>
  <si>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</si>
  <si>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</si>
  <si>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</si>
  <si>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</si>
  <si>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</si>
  <si>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</si>
  <si>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</si>
  <si>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</si>
  <si>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</si>
  <si>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</si>
  <si>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</si>
  <si>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</si>
  <si>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</si>
  <si>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</si>
  <si>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</si>
  <si>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</si>
  <si>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</si>
  <si>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</si>
  <si>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</si>
  <si>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</si>
  <si>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</si>
  <si>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</si>
  <si>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</si>
  <si>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</si>
  <si>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</si>
  <si>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</si>
  <si>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</si>
  <si>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</si>
  <si>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</si>
  <si>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</si>
  <si>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</si>
  <si>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</si>
  <si>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</si>
  <si>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</si>
  <si>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</si>
  <si>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</si>
  <si>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</si>
  <si>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</si>
  <si>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</si>
  <si>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</si>
  <si>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</si>
  <si>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</si>
  <si>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</si>
  <si>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</si>
  <si>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</si>
  <si>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</si>
  <si>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</si>
  <si>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</si>
  <si>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</si>
  <si>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</si>
  <si>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</si>
  <si>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</si>
  <si>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</si>
  <si>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</si>
  <si>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</si>
  <si>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</si>
  <si>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</si>
  <si>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</si>
  <si>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</si>
  <si>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</si>
  <si>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</si>
  <si>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</si>
  <si>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</si>
  <si>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</si>
  <si>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</si>
  <si>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</si>
  <si>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</si>
  <si>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</si>
  <si>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</si>
  <si>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</si>
  <si>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</si>
  <si>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</si>
  <si>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</si>
  <si>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</si>
  <si>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</si>
  <si>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</si>
  <si>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</si>
  <si>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</si>
  <si>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</si>
  <si>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</si>
  <si>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</si>
  <si>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</si>
  <si>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</si>
  <si>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</si>
  <si>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</si>
  <si>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</si>
  <si>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</si>
  <si>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</si>
  <si>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</si>
  <si>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</si>
  <si>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</si>
  <si>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</si>
  <si>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</si>
  <si>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</si>
  <si>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</si>
  <si>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</si>
  <si>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</si>
  <si>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</si>
  <si>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</si>
  <si>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</si>
  <si>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</si>
  <si>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</si>
  <si>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</si>
  <si>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</si>
  <si>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</si>
  <si>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</si>
  <si>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</si>
  <si>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</si>
  <si>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</si>
  <si>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</si>
  <si>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</si>
  <si>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</si>
  <si>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</si>
  <si>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</si>
  <si>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</si>
  <si>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</si>
  <si>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</si>
  <si>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</si>
  <si>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</si>
  <si>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</si>
  <si>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</si>
  <si>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</si>
  <si>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</si>
  <si>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</si>
  <si>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</si>
  <si>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</si>
  <si>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</si>
  <si>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</si>
  <si>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</si>
  <si>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</si>
  <si>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</si>
  <si>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</si>
  <si>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</si>
  <si>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</si>
  <si>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</si>
  <si>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</si>
  <si>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</si>
  <si>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</si>
  <si>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</si>
  <si>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</si>
  <si>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</si>
  <si>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</si>
  <si>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</si>
  <si>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</si>
  <si>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</si>
  <si>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</si>
  <si>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</si>
  <si>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</si>
  <si>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</si>
  <si>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</si>
  <si>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</si>
  <si>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</si>
  <si>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</si>
  <si>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</si>
  <si>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</si>
  <si>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</si>
  <si>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</si>
  <si>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</si>
  <si>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</si>
  <si>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</si>
  <si>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</si>
  <si>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</si>
  <si>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</si>
  <si>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</si>
  <si>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</si>
  <si>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</si>
  <si>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</si>
  <si>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</si>
  <si>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</si>
  <si>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</si>
  <si>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</si>
  <si>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</si>
  <si>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</si>
  <si>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</si>
  <si>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</si>
  <si>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</si>
  <si>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</si>
  <si>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</si>
  <si>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</si>
  <si>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</si>
  <si>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</si>
  <si>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</si>
  <si>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</si>
  <si>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</si>
  <si>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</si>
  <si>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</si>
  <si>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</si>
  <si>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</si>
  <si>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</si>
  <si>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</si>
  <si>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</si>
  <si>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</si>
  <si>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</si>
  <si>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</si>
  <si>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</si>
  <si>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</si>
  <si>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</si>
  <si>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</si>
  <si>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</si>
  <si>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</si>
  <si>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</si>
  <si>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</si>
  <si>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</si>
  <si>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</si>
  <si>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</si>
  <si>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</si>
  <si>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</si>
  <si>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</si>
  <si>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</si>
  <si>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</si>
  <si>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</si>
  <si>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</si>
  <si>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</si>
  <si>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</si>
  <si>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</si>
  <si>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</si>
  <si>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</si>
  <si>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</si>
  <si>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</si>
  <si>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</si>
  <si>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</si>
  <si>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</si>
  <si>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</si>
  <si>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</si>
  <si>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</si>
  <si>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</si>
  <si>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</si>
  <si>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</si>
  <si>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</si>
  <si>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</si>
  <si>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</si>
  <si>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</si>
  <si>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</si>
  <si>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</si>
  <si>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</si>
  <si>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</si>
  <si>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</si>
  <si>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</si>
  <si>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</si>
  <si>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</si>
  <si>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</si>
  <si>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</si>
  <si>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</si>
  <si>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</si>
  <si>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</si>
  <si>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</si>
  <si>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</si>
  <si>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</si>
  <si>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</si>
  <si>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</si>
  <si>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</si>
  <si>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</si>
  <si>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</si>
  <si>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</si>
  <si>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</si>
  <si>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</si>
  <si>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</si>
  <si>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</si>
  <si>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</si>
  <si>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</si>
  <si>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</si>
  <si>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</si>
  <si>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</si>
  <si>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</si>
  <si>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</si>
  <si>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</si>
  <si>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</si>
  <si>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</si>
  <si>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</si>
  <si>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</si>
  <si>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</si>
  <si>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</si>
  <si>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</si>
  <si>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</si>
  <si>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</si>
  <si>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</si>
  <si>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</si>
  <si>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</si>
  <si>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</si>
  <si>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</si>
  <si>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</si>
  <si>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</si>
  <si>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</si>
  <si>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</si>
  <si>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</si>
  <si>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</si>
  <si>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</si>
  <si>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</si>
  <si>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</si>
  <si>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</si>
  <si>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</si>
  <si>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</si>
  <si>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</si>
  <si>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</si>
  <si>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</si>
  <si>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</si>
  <si>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</si>
  <si>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</si>
  <si>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</si>
  <si>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</si>
  <si>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</si>
  <si>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</si>
  <si>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</si>
  <si>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</si>
  <si>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</si>
  <si>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</si>
  <si>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</si>
  <si>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</si>
  <si>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</si>
  <si>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</si>
  <si>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</si>
  <si>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</si>
  <si>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</si>
  <si>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</si>
  <si>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</si>
  <si>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</si>
  <si>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</si>
  <si>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</si>
  <si>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</si>
  <si>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</si>
  <si>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</si>
  <si>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</si>
  <si>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</si>
  <si>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</si>
  <si>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</si>
  <si>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</si>
  <si>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</si>
  <si>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</si>
  <si>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</si>
  <si>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</si>
  <si>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</si>
  <si>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</si>
  <si>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</si>
  <si>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</si>
  <si>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</si>
  <si>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</si>
  <si>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</si>
  <si>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</si>
  <si>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</si>
  <si>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</si>
  <si>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</si>
  <si>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</si>
  <si>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</si>
  <si>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</si>
  <si>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</si>
  <si>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</si>
  <si>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</si>
  <si>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</si>
  <si>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</si>
  <si>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</si>
  <si>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</si>
  <si>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</si>
  <si>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</si>
  <si>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</si>
  <si>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</si>
  <si>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</si>
  <si>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</si>
  <si>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</si>
  <si>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</si>
  <si>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</si>
  <si>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</si>
  <si>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</si>
  <si>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</si>
  <si>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</si>
  <si>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</si>
  <si>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</si>
  <si>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</si>
  <si>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</si>
  <si>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</si>
  <si>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</si>
  <si>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</si>
  <si>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</si>
  <si>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</si>
  <si>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</si>
  <si>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</si>
  <si>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</si>
  <si>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</si>
  <si>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</si>
  <si>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</si>
  <si>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</si>
  <si>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</si>
  <si>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</si>
  <si>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</si>
  <si>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</si>
  <si>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</si>
  <si>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</si>
  <si>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</si>
  <si>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</si>
  <si>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</si>
  <si>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</si>
  <si>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</si>
  <si>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</si>
  <si>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</si>
  <si>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</si>
  <si>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</si>
  <si>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</si>
  <si>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</si>
  <si>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</si>
  <si>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</si>
  <si>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</si>
  <si>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</si>
  <si>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</si>
  <si>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</si>
  <si>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</si>
  <si>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</si>
  <si>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</si>
  <si>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</si>
  <si>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</si>
  <si>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</si>
  <si>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</si>
  <si>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</si>
  <si>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</si>
  <si>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</si>
  <si>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</si>
  <si>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</si>
  <si>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</si>
  <si>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</si>
  <si>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</si>
  <si>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</si>
  <si>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</si>
  <si>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</si>
  <si>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</si>
  <si>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</si>
  <si>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</si>
  <si>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</si>
  <si>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</si>
  <si>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</si>
  <si>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</si>
  <si>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</si>
  <si>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</si>
  <si>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</si>
  <si>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</si>
  <si>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</si>
  <si>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</si>
  <si>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</si>
  <si>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</si>
  <si>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</si>
  <si>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</si>
  <si>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</si>
  <si>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</si>
  <si>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</si>
  <si>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</si>
  <si>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</si>
  <si>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</si>
  <si>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</si>
  <si>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</si>
  <si>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</si>
  <si>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</si>
  <si>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</si>
  <si>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</si>
  <si>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</si>
  <si>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</si>
  <si>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</si>
  <si>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</si>
  <si>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</si>
  <si>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</si>
  <si>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</si>
  <si>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</si>
  <si>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</si>
  <si>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</si>
  <si>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</si>
  <si>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</si>
  <si>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</si>
  <si>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</si>
  <si>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</si>
  <si>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</si>
  <si>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</si>
  <si>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</si>
  <si>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</si>
  <si>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</si>
  <si>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</si>
  <si>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</si>
  <si>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</si>
  <si>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</si>
  <si>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</si>
  <si>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</si>
  <si>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</si>
  <si>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</si>
  <si>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</si>
  <si>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</si>
  <si>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</si>
  <si>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</si>
  <si>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</si>
  <si>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</si>
  <si>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</si>
  <si>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</si>
  <si>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</si>
  <si>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</si>
  <si>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</si>
  <si>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</si>
  <si>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</si>
  <si>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</si>
  <si>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</si>
  <si>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</si>
  <si>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</si>
  <si>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</si>
  <si>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</si>
  <si>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</si>
  <si>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</si>
  <si>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</si>
  <si>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</si>
  <si>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</si>
  <si>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</si>
  <si>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</si>
  <si>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</si>
  <si>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</si>
  <si>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</si>
  <si>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</si>
  <si>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</si>
  <si>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</si>
  <si>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</si>
  <si>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</si>
  <si>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</si>
  <si>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</si>
  <si>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</si>
  <si>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</si>
  <si>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</si>
  <si>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</si>
  <si>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</si>
  <si>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</si>
  <si>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</si>
  <si>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</si>
  <si>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</si>
  <si>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</si>
  <si>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</si>
  <si>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</si>
  <si>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</si>
  <si>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</si>
  <si>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</si>
  <si>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</si>
  <si>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</si>
  <si>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</si>
  <si>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</si>
  <si>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</si>
  <si>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</si>
  <si>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</si>
  <si>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</si>
  <si>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</si>
  <si>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</si>
  <si>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</si>
  <si>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</si>
  <si>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</si>
  <si>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</si>
  <si>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</si>
  <si>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</si>
  <si>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</si>
  <si>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</si>
  <si>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</si>
  <si>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</si>
  <si>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</si>
  <si>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</si>
  <si>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</si>
  <si>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</si>
  <si>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</si>
  <si>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</si>
  <si>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</si>
  <si>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</si>
  <si>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</si>
  <si>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</si>
  <si>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</si>
  <si>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</si>
  <si>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</si>
  <si>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</si>
  <si>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</si>
  <si>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</si>
  <si>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</si>
  <si>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</si>
  <si>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</si>
  <si>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</si>
  <si>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</si>
  <si>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</si>
  <si>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</si>
  <si>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</si>
  <si>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</si>
  <si>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</si>
  <si>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</si>
  <si>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</si>
  <si>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</si>
  <si>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</si>
  <si>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</si>
  <si>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</si>
  <si>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</si>
  <si>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</si>
  <si>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</si>
  <si>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</si>
  <si>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</si>
  <si>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</si>
  <si>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</si>
  <si>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</si>
  <si>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</si>
  <si>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</si>
  <si>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</si>
  <si>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</si>
  <si>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</si>
  <si>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</si>
  <si>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</si>
  <si>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</si>
  <si>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</si>
  <si>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</si>
  <si>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</si>
  <si>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</si>
  <si>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</si>
  <si>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</si>
  <si>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</si>
  <si>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</si>
  <si>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</si>
  <si>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</si>
  <si>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</si>
  <si>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</si>
  <si>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</si>
  <si>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</si>
  <si>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</si>
  <si>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</si>
  <si>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</si>
  <si>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</si>
  <si>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</si>
  <si>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</si>
  <si>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</si>
  <si>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</si>
  <si>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</si>
  <si>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</si>
  <si>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</si>
  <si>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</si>
  <si>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</si>
  <si>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</si>
  <si>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</si>
  <si>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</si>
  <si>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</si>
  <si>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</si>
  <si>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</si>
  <si>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</si>
  <si>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</si>
  <si>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</si>
  <si>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</si>
  <si>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</si>
  <si>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</si>
  <si>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</si>
  <si>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</si>
  <si>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</si>
  <si>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</si>
  <si>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</si>
  <si>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</si>
  <si>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</si>
  <si>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</si>
  <si>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</si>
  <si>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</si>
  <si>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</si>
  <si>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</si>
  <si>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</si>
  <si>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</si>
  <si>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</si>
  <si>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</si>
  <si>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</si>
  <si>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</si>
  <si>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</si>
  <si>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</si>
  <si>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</si>
  <si>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</si>
  <si>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</si>
  <si>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</si>
  <si>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</si>
  <si>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</si>
  <si>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</si>
  <si>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</si>
  <si>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</si>
  <si>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</si>
  <si>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</si>
  <si>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</si>
  <si>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</si>
  <si>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</si>
  <si>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</si>
  <si>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</si>
  <si>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</si>
  <si>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</si>
  <si>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</si>
  <si>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</si>
  <si>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</si>
  <si>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</si>
  <si>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</si>
  <si>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</si>
  <si>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</si>
  <si>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</si>
  <si>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</si>
  <si>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</si>
  <si>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</si>
  <si>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</si>
  <si>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</si>
  <si>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</si>
  <si>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</si>
  <si>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</si>
  <si>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</si>
  <si>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</si>
  <si>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</si>
  <si>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</si>
  <si>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</si>
  <si>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</si>
  <si>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</si>
  <si>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</si>
  <si>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</si>
  <si>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</si>
  <si>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</si>
  <si>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</si>
  <si>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</si>
  <si>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</si>
  <si>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</si>
  <si>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</si>
  <si>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</si>
  <si>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</si>
  <si>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</si>
  <si>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</si>
  <si>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</si>
  <si>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</si>
  <si>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</si>
  <si>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</si>
  <si>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</si>
  <si>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</si>
  <si>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</si>
  <si>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</si>
  <si>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</si>
  <si>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</si>
  <si>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</si>
  <si>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</si>
  <si>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</si>
  <si>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</si>
  <si>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</si>
  <si>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</si>
  <si>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</si>
  <si>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</si>
  <si>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</si>
  <si>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</si>
  <si>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</si>
  <si>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</si>
  <si>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</si>
  <si>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</si>
  <si>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</si>
  <si>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</si>
  <si>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</si>
  <si>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</si>
  <si>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</si>
  <si>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</si>
  <si>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</si>
  <si>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</si>
  <si>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</si>
  <si>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</si>
  <si>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</si>
  <si>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</si>
  <si>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</si>
  <si>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</si>
  <si>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</si>
  <si>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</si>
  <si>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</si>
  <si>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</si>
  <si>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</si>
  <si>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</si>
  <si>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</si>
  <si>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</si>
  <si>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</si>
  <si>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</si>
  <si>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</si>
  <si>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</si>
  <si>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</si>
  <si>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</si>
  <si>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</si>
  <si>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</si>
  <si>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</si>
  <si>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</si>
  <si>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</si>
  <si>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</si>
  <si>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</si>
  <si>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</si>
  <si>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</si>
  <si>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</si>
  <si>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</si>
  <si>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</si>
  <si>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</si>
  <si>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</si>
  <si>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</si>
  <si>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</si>
  <si>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</si>
  <si>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</si>
  <si>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</si>
  <si>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</si>
  <si>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</si>
  <si>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</si>
  <si>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</si>
  <si>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</si>
  <si>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</si>
  <si>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</si>
  <si>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</si>
  <si>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</si>
  <si>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</si>
  <si>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</si>
  <si>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</si>
  <si>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</si>
  <si>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</si>
  <si>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</si>
  <si>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</si>
  <si>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</si>
  <si>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</si>
  <si>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</si>
  <si>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</si>
  <si>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</si>
  <si>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</si>
  <si>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</si>
  <si>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</si>
  <si>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</si>
  <si>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</si>
  <si>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</si>
  <si>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</si>
  <si>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</si>
  <si>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</si>
  <si>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</si>
  <si>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</si>
  <si>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</si>
  <si>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</si>
  <si>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</si>
  <si>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</si>
  <si>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</si>
  <si>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</si>
  <si>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</si>
  <si>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</si>
  <si>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</si>
  <si>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</si>
  <si>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</si>
  <si>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</si>
  <si>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</si>
  <si>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</si>
  <si>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</si>
  <si>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</si>
  <si>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</si>
  <si>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</si>
  <si>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</si>
  <si>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</si>
  <si>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</si>
  <si>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</si>
  <si>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</si>
  <si>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</si>
  <si>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</si>
  <si>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</si>
  <si>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</si>
  <si>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</si>
  <si>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</si>
  <si>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</si>
  <si>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</si>
  <si>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</si>
  <si>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</si>
  <si>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</si>
  <si>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</si>
  <si>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</si>
  <si>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</si>
  <si>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</si>
  <si>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</si>
  <si>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</si>
  <si>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</si>
  <si>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</si>
  <si>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</si>
  <si>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</si>
  <si>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</si>
  <si>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</si>
  <si>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</si>
  <si>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</si>
  <si>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</si>
  <si>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</si>
  <si>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</si>
  <si>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</si>
  <si>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</si>
  <si>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</si>
  <si>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</si>
  <si>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</si>
  <si>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</si>
  <si>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</si>
  <si>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</si>
  <si>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</si>
  <si>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</si>
  <si>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</si>
  <si>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</si>
  <si>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</si>
  <si>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</si>
  <si>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</si>
  <si>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</si>
  <si>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</si>
  <si>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</si>
  <si>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</si>
  <si>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</si>
  <si>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</si>
  <si>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</si>
  <si>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</si>
  <si>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</si>
  <si>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</si>
  <si>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</si>
  <si>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</si>
  <si>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</si>
  <si>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</si>
  <si>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</si>
  <si>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</si>
  <si>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</si>
  <si>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</si>
  <si>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</si>
  <si>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</si>
  <si>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</si>
  <si>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</si>
  <si>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</si>
  <si>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</si>
  <si>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</si>
  <si>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</si>
  <si>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</si>
  <si>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</si>
  <si>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</si>
  <si>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</si>
  <si>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</si>
  <si>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</si>
  <si>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</si>
  <si>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</si>
  <si>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</si>
  <si>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</si>
  <si>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</si>
  <si>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</si>
  <si>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</si>
  <si>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</si>
  <si>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</si>
  <si>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</si>
  <si>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</si>
  <si>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</si>
  <si>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</si>
  <si>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</si>
  <si>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</si>
  <si>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</si>
  <si>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</si>
  <si>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</si>
  <si>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</si>
  <si>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</si>
  <si>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</si>
  <si>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</si>
  <si>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</si>
  <si>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</si>
  <si>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</si>
  <si>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</si>
  <si>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</si>
  <si>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</si>
  <si>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</si>
  <si>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</si>
  <si>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</si>
  <si>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</si>
  <si>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</si>
  <si>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</si>
  <si>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</si>
  <si>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</si>
  <si>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</si>
  <si>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</si>
  <si>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</si>
  <si>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</si>
  <si>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</si>
  <si>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</si>
  <si>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</si>
  <si>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</si>
  <si>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</si>
  <si>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</si>
  <si>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</si>
  <si>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</si>
  <si>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</si>
  <si>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</si>
  <si>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</si>
  <si>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</si>
  <si>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</si>
  <si>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</si>
  <si>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</si>
  <si>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</si>
  <si>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</si>
  <si>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</si>
  <si>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</si>
  <si>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</si>
  <si>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</si>
  <si>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</si>
  <si>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</si>
  <si>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</si>
  <si>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</si>
  <si>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</si>
  <si>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</si>
  <si>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</si>
  <si>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</si>
  <si>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</si>
  <si>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</si>
  <si>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</si>
  <si>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</si>
  <si>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</si>
  <si>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</si>
  <si>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</si>
  <si>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</si>
  <si>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</si>
  <si>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</si>
  <si>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</si>
  <si>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</si>
  <si>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</si>
  <si>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</si>
  <si>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</si>
  <si>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</si>
  <si>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</si>
  <si>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</si>
  <si>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</si>
  <si>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</si>
  <si>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</si>
  <si>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</si>
  <si>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</si>
  <si>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</si>
  <si>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</si>
  <si>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</si>
  <si>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</si>
  <si>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</si>
  <si>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</si>
  <si>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</si>
  <si>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</si>
  <si>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</si>
  <si>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</si>
  <si>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</si>
  <si>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</si>
  <si>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</si>
  <si>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</si>
  <si>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</si>
  <si>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</si>
  <si>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</si>
  <si>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</si>
  <si>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</si>
  <si>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</si>
  <si>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</si>
  <si>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</si>
  <si>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</si>
  <si>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</si>
  <si>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</si>
  <si>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</si>
  <si>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</si>
  <si>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</si>
  <si>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</si>
  <si>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</si>
  <si>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</si>
  <si>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</si>
  <si>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</si>
  <si>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</si>
  <si>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</si>
  <si>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</si>
  <si>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</si>
  <si>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</si>
  <si>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</si>
  <si>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</si>
  <si>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</si>
  <si>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</si>
  <si>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</si>
  <si>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</si>
  <si>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</si>
  <si>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</si>
  <si>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</si>
  <si>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</si>
  <si>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</si>
  <si>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</si>
  <si>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</si>
  <si>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</si>
  <si>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</si>
  <si>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</si>
  <si>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</si>
  <si>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</si>
  <si>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</si>
  <si>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</si>
  <si>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</si>
  <si>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</si>
  <si>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</si>
  <si>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</si>
  <si>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</si>
  <si>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</si>
  <si>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</si>
  <si>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</si>
  <si>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</si>
  <si>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</si>
  <si>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</si>
  <si>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</si>
  <si>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</si>
  <si>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</si>
  <si>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</si>
  <si>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</si>
  <si>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</si>
  <si>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</si>
  <si>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</si>
  <si>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</si>
  <si>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</si>
  <si>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</si>
  <si>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</si>
  <si>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</si>
  <si>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</si>
  <si>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</si>
  <si>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</si>
  <si>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</si>
  <si>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</si>
  <si>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</si>
  <si>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</si>
  <si>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</si>
  <si>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</si>
  <si>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</si>
  <si>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</si>
  <si>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</si>
  <si>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</si>
  <si>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</si>
  <si>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</si>
  <si>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</si>
  <si>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</si>
  <si>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</si>
  <si>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</si>
  <si>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</si>
  <si>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</si>
  <si>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</si>
  <si>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</si>
  <si>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</si>
  <si>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</si>
  <si>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</si>
  <si>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</si>
  <si>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</si>
  <si>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</si>
  <si>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</si>
  <si>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</si>
  <si>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</si>
  <si>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</si>
  <si>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</si>
  <si>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</si>
  <si>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</si>
  <si>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</si>
  <si>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</si>
  <si>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</si>
  <si>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</si>
  <si>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</si>
  <si>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</si>
  <si>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</si>
  <si>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</si>
  <si>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</si>
  <si>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</si>
  <si>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</si>
  <si>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</si>
  <si>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</si>
  <si>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</si>
  <si>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</si>
  <si>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</si>
  <si>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</si>
  <si>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</si>
  <si>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</si>
  <si>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</si>
  <si>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</si>
  <si>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</si>
  <si>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</si>
  <si>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</si>
  <si>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</si>
  <si>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</si>
  <si>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</si>
  <si>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</si>
  <si>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</si>
  <si>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</si>
  <si>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</si>
  <si>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</si>
  <si>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</si>
  <si>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</si>
  <si>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</si>
  <si>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</si>
  <si>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</si>
  <si>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</si>
  <si>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</si>
  <si>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</si>
  <si>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</si>
  <si>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</si>
  <si>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</si>
  <si>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</si>
  <si>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</si>
  <si>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</si>
  <si>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</si>
  <si>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</si>
  <si>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</si>
  <si>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</si>
  <si>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</si>
  <si>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</si>
  <si>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</si>
  <si>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</si>
  <si>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</si>
  <si>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</si>
  <si>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</si>
  <si>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</si>
  <si>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</si>
  <si>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</si>
  <si>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</si>
  <si>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</si>
  <si>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</si>
  <si>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</si>
  <si>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</si>
  <si>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</si>
  <si>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</si>
  <si>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</si>
  <si>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</si>
  <si>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</si>
  <si>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</si>
  <si>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</si>
  <si>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</si>
  <si>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</si>
  <si>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</si>
  <si>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</si>
  <si>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</si>
  <si>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</si>
  <si>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</si>
  <si>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</si>
  <si>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</si>
  <si>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</si>
  <si>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</si>
  <si>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</si>
  <si>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</si>
  <si>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</si>
  <si>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</si>
  <si>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</si>
  <si>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</si>
  <si>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</si>
  <si>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</si>
  <si>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</si>
  <si>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</si>
  <si>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</si>
  <si>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</si>
  <si>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</si>
  <si>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</si>
  <si>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</si>
  <si>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</si>
  <si>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</si>
  <si>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</si>
  <si>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</si>
  <si>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</si>
  <si>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</si>
  <si>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</si>
  <si>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</si>
  <si>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</si>
  <si>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</si>
  <si>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</si>
  <si>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</si>
  <si>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</si>
  <si>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</si>
  <si>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</si>
  <si>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</si>
  <si>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</si>
  <si>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</si>
  <si>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</si>
  <si>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</si>
  <si>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</si>
  <si>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</si>
  <si>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</si>
  <si>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</si>
  <si>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</si>
  <si>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</si>
  <si>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</si>
  <si>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</si>
  <si>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</si>
  <si>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</si>
  <si>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</si>
  <si>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</si>
  <si>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</si>
  <si>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</si>
  <si>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</si>
  <si>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</si>
  <si>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</si>
  <si>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</si>
  <si>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</si>
  <si>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</si>
  <si>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</si>
  <si>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</si>
  <si>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</si>
  <si>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</si>
  <si>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</si>
  <si>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</si>
  <si>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</si>
  <si>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</si>
  <si>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</si>
  <si>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</si>
  <si>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</si>
  <si>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</si>
  <si>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</si>
  <si>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</si>
  <si>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</si>
  <si>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</si>
  <si>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</si>
  <si>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</si>
  <si>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</si>
  <si>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</si>
  <si>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</si>
  <si>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</si>
  <si>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</si>
  <si>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</si>
  <si>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</si>
  <si>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</si>
  <si>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</si>
  <si>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</si>
  <si>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</si>
  <si>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</si>
  <si>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</si>
  <si>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</si>
  <si>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</si>
  <si>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</si>
  <si>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</si>
  <si>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</si>
  <si>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</si>
  <si>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</si>
  <si>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</si>
  <si>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</si>
  <si>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</si>
  <si>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</si>
  <si>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</si>
  <si>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</si>
  <si>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</si>
  <si>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</si>
  <si>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</si>
  <si>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</si>
  <si>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</si>
  <si>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</si>
  <si>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</si>
  <si>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</si>
  <si>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</si>
  <si>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</si>
  <si>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</si>
  <si>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</si>
  <si>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</si>
  <si>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</si>
  <si>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</si>
  <si>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</si>
  <si>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</si>
  <si>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</si>
  <si>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</si>
  <si>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</si>
  <si>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</si>
  <si>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</si>
  <si>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</si>
  <si>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</si>
  <si>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</si>
  <si>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</si>
  <si>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</si>
  <si>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</si>
  <si>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</si>
  <si>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</si>
  <si>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</si>
  <si>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</si>
  <si>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</si>
  <si>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</si>
  <si>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</si>
  <si>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</si>
  <si>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</si>
  <si>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</si>
  <si>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</si>
  <si>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</si>
  <si>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</si>
  <si>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</si>
  <si>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</si>
  <si>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</si>
  <si>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</si>
  <si>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</si>
  <si>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</si>
  <si>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</si>
  <si>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</si>
  <si>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</si>
  <si>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</si>
  <si>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</si>
  <si>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</si>
  <si>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</si>
  <si>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</si>
  <si>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</si>
  <si>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</si>
  <si>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</si>
  <si>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</si>
  <si>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</si>
  <si>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</si>
  <si>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</si>
  <si>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</si>
  <si>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</si>
  <si>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</si>
  <si>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</si>
  <si>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</si>
  <si>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</si>
  <si>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</si>
  <si>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</si>
  <si>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</si>
  <si>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</si>
  <si>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</si>
  <si>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</si>
  <si>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</si>
  <si>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</si>
  <si>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</si>
  <si>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</si>
  <si>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</si>
  <si>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</si>
  <si>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</si>
  <si>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</si>
  <si>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</si>
  <si>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</si>
  <si>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</si>
  <si>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</si>
  <si>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</si>
  <si>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</si>
  <si>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</si>
  <si>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</si>
  <si>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</si>
  <si>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</si>
  <si>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</si>
  <si>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</si>
  <si>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</si>
  <si>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</si>
  <si>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</si>
  <si>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</si>
  <si>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</si>
  <si>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</si>
  <si>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</si>
  <si>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</si>
  <si>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</si>
  <si>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</si>
  <si>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</si>
  <si>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</si>
  <si>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</si>
  <si>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</si>
  <si>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</si>
  <si>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</si>
  <si>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</si>
  <si>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</si>
  <si>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</si>
  <si>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</si>
  <si>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</si>
  <si>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</si>
  <si>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</si>
  <si>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</si>
  <si>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</si>
  <si>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</si>
  <si>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</si>
  <si>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</si>
  <si>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</si>
  <si>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</si>
  <si>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</si>
  <si>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</si>
  <si>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</si>
  <si>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</si>
  <si>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</si>
  <si>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</si>
  <si>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</si>
  <si>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</si>
  <si>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</si>
  <si>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</si>
  <si>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</si>
  <si>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</si>
  <si>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</si>
  <si>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</si>
  <si>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</si>
  <si>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</si>
  <si>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</si>
  <si>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</si>
  <si>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</si>
  <si>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</si>
  <si>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</si>
  <si>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</si>
  <si>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</si>
  <si>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</si>
  <si>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</si>
  <si>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</si>
  <si>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</si>
  <si>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</si>
  <si>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</si>
  <si>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</si>
  <si>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</si>
  <si>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</si>
  <si>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</si>
  <si>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</si>
  <si>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</si>
  <si>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</si>
  <si>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</si>
  <si>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</si>
  <si>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</si>
  <si>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</si>
  <si>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</si>
  <si>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</si>
  <si>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</si>
  <si>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</si>
  <si>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</si>
  <si>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</si>
  <si>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</si>
  <si>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</si>
  <si>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</si>
  <si>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</si>
  <si>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</si>
  <si>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</si>
  <si>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</si>
  <si>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</si>
  <si>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</si>
  <si>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</si>
  <si>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</si>
  <si>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</si>
  <si>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</si>
  <si>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</si>
  <si>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</si>
  <si>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</si>
  <si>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</si>
  <si>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</si>
  <si>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</si>
  <si>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</si>
  <si>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</si>
  <si>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</si>
  <si>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</si>
  <si>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</si>
  <si>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</si>
  <si>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</si>
  <si>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</si>
  <si>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</si>
  <si>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</si>
  <si>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</si>
  <si>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</si>
  <si>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</si>
  <si>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</si>
  <si>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</si>
  <si>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</si>
  <si>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</si>
  <si>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</si>
  <si>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</si>
  <si>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</si>
  <si>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</si>
  <si>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</si>
  <si>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</si>
  <si>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</si>
  <si>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</si>
  <si>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</si>
  <si>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</si>
  <si>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</si>
  <si>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</si>
  <si>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</si>
  <si>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</si>
  <si>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</si>
  <si>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</si>
  <si>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</si>
  <si>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</si>
  <si>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</si>
  <si>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</si>
  <si>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</si>
  <si>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</si>
  <si>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</si>
  <si>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</si>
  <si>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</si>
  <si>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</si>
  <si>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</si>
  <si>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</si>
  <si>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</si>
  <si>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</si>
  <si>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</si>
  <si>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</si>
  <si>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</si>
  <si>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</si>
  <si>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</si>
  <si>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</si>
  <si>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</si>
  <si>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</si>
  <si>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</si>
  <si>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</si>
  <si>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</si>
  <si>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</si>
  <si>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</si>
  <si>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</si>
  <si>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</si>
  <si>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</si>
  <si>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</si>
  <si>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</si>
  <si>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</si>
  <si>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</si>
  <si>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</si>
  <si>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</si>
  <si>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</si>
  <si>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</si>
  <si>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</si>
  <si>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</si>
  <si>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</si>
  <si>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</si>
  <si>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</si>
  <si>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</si>
  <si>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</si>
  <si>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</si>
  <si>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</si>
  <si>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</si>
  <si>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</si>
  <si>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</si>
  <si>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</si>
  <si>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</si>
  <si>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</si>
  <si>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</si>
  <si>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</si>
  <si>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</si>
  <si>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</si>
  <si>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</si>
  <si>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</si>
  <si>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</si>
  <si>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</si>
  <si>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</si>
  <si>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</si>
  <si>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</si>
  <si>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</si>
  <si>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</si>
  <si>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</si>
  <si>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</si>
  <si>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</si>
  <si>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</si>
  <si>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</si>
  <si>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</si>
  <si>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</si>
  <si>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</si>
  <si>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</si>
  <si>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</si>
  <si>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</si>
  <si>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</si>
  <si>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</si>
  <si>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</si>
  <si>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</si>
  <si>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</si>
  <si>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</si>
  <si>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</si>
  <si>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</si>
  <si>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</si>
  <si>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</si>
  <si>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</si>
  <si>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</si>
  <si>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</si>
  <si>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</si>
  <si>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</si>
  <si>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</si>
  <si>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</si>
  <si>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</si>
  <si>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</si>
  <si>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</si>
  <si>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</si>
  <si>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</si>
  <si>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</si>
  <si>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</si>
  <si>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</si>
  <si>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</si>
  <si>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</si>
  <si>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</si>
  <si>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</si>
  <si>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</si>
  <si>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</si>
  <si>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</si>
  <si>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</si>
  <si>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</si>
  <si>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</si>
  <si>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</si>
  <si>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</si>
  <si>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</si>
  <si>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</si>
  <si>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</si>
  <si>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</si>
  <si>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</si>
  <si>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</si>
  <si>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</si>
  <si>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</si>
  <si>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</si>
  <si>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</si>
  <si>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</si>
  <si>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</si>
  <si>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</si>
  <si>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</si>
  <si>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</si>
  <si>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</si>
  <si>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</si>
  <si>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</si>
  <si>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</si>
  <si>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</si>
  <si>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</si>
  <si>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</si>
  <si>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</si>
  <si>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</si>
  <si>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</si>
  <si>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</si>
  <si>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</si>
  <si>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</si>
  <si>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</si>
  <si>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</si>
  <si>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</si>
  <si>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</si>
  <si>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</si>
  <si>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</si>
  <si>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</si>
  <si>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</si>
  <si>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</si>
  <si>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</si>
  <si>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</si>
  <si>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</si>
  <si>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</si>
  <si>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</si>
  <si>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</si>
  <si>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</si>
  <si>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</si>
  <si>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</si>
  <si>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</si>
  <si>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</si>
  <si>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</si>
  <si>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</si>
  <si>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</si>
  <si>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</si>
  <si>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</si>
  <si>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</si>
  <si>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</si>
  <si>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</si>
  <si>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</si>
  <si>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</si>
  <si>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</si>
  <si>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</si>
  <si>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</si>
  <si>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</si>
  <si>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</si>
  <si>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</si>
  <si>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</si>
  <si>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</si>
  <si>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</si>
  <si>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</si>
  <si>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</si>
  <si>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</si>
  <si>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</si>
  <si>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</si>
  <si>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</si>
  <si>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</si>
  <si>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</si>
  <si>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</si>
  <si>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</si>
  <si>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</si>
  <si>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</si>
  <si>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</si>
  <si>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</si>
  <si>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</si>
  <si>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</si>
  <si>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</si>
  <si>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</si>
  <si>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</si>
  <si>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</si>
  <si>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</si>
  <si>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</si>
  <si>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</si>
  <si>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</si>
  <si>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</si>
  <si>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</si>
  <si>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</si>
  <si>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</si>
  <si>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</si>
  <si>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</si>
  <si>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</si>
  <si>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</si>
  <si>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</si>
  <si>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</si>
  <si>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</si>
  <si>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</si>
  <si>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</si>
  <si>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</si>
  <si>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</si>
  <si>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</si>
  <si>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</si>
  <si>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</si>
  <si>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</si>
  <si>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</si>
  <si>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</si>
  <si>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</si>
  <si>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</si>
  <si>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</si>
  <si>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</si>
  <si>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</si>
  <si>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</si>
  <si>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</si>
  <si>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</si>
  <si>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</si>
  <si>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</si>
  <si>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</si>
  <si>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</si>
  <si>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</si>
  <si>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</si>
  <si>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</si>
  <si>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</si>
  <si>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</si>
  <si>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</si>
  <si>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</si>
  <si>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</si>
  <si>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</si>
  <si>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</si>
  <si>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</si>
  <si>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</si>
  <si>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</si>
  <si>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</si>
  <si>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</si>
  <si>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</si>
  <si>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</si>
  <si>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</si>
  <si>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</si>
  <si>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</si>
  <si>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</si>
  <si>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</si>
  <si>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</si>
  <si>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</si>
  <si>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</si>
  <si>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</si>
  <si>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</si>
  <si>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</si>
  <si>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</si>
  <si>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</si>
  <si>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</si>
  <si>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</si>
  <si>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</si>
  <si>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</si>
  <si>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</si>
  <si>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</si>
  <si>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</si>
  <si>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</si>
  <si>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</si>
  <si>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</si>
  <si>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</si>
  <si>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</si>
  <si>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</si>
  <si>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</si>
  <si>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</si>
  <si>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</si>
  <si>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</si>
  <si>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</si>
  <si>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</si>
  <si>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</si>
  <si>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</si>
  <si>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</si>
  <si>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</si>
  <si>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</si>
  <si>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</si>
  <si>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</si>
  <si>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</si>
  <si>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</si>
  <si>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</si>
  <si>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</si>
  <si>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</si>
  <si>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</si>
  <si>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</si>
  <si>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</si>
  <si>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</si>
  <si>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</si>
  <si>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</si>
  <si>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</si>
  <si>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</si>
  <si>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</si>
  <si>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</si>
  <si>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</si>
  <si>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</si>
  <si>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</si>
  <si>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</si>
  <si>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</si>
  <si>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</si>
  <si>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</si>
  <si>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</si>
  <si>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</si>
  <si>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</si>
  <si>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</si>
  <si>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</si>
  <si>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</si>
  <si>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</si>
  <si>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</si>
  <si>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</si>
  <si>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</si>
  <si>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</si>
  <si>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</si>
  <si>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</si>
  <si>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</si>
  <si>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</si>
  <si>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</si>
  <si>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</si>
  <si>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</si>
  <si>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</si>
  <si>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</si>
  <si>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</si>
  <si>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</si>
  <si>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</si>
  <si>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</si>
  <si>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</si>
  <si>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</si>
  <si>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</si>
  <si>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</si>
  <si>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</si>
  <si>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</si>
  <si>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</si>
  <si>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</si>
  <si>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</si>
  <si>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</si>
  <si>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</si>
  <si>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</si>
  <si>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</si>
  <si>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</si>
  <si>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</si>
  <si>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</si>
  <si>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</si>
  <si>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</si>
  <si>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</si>
  <si>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</si>
  <si>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</si>
  <si>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</si>
  <si>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</si>
  <si>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</si>
  <si>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</si>
  <si>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</si>
  <si>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</si>
  <si>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</si>
  <si>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</si>
  <si>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</si>
  <si>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</si>
  <si>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</si>
  <si>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</si>
  <si>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</si>
  <si>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</si>
  <si>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</si>
  <si>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</si>
  <si>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</si>
  <si>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</si>
  <si>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</si>
  <si>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</si>
  <si>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</si>
  <si>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</si>
  <si>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</si>
  <si>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</si>
  <si>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</si>
  <si>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</si>
  <si>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</si>
  <si>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</si>
  <si>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</si>
  <si>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</si>
  <si>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</si>
  <si>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</si>
  <si>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</si>
  <si>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</si>
  <si>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</si>
  <si>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</si>
  <si>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</si>
  <si>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</si>
  <si>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</si>
  <si>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</si>
  <si>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</si>
  <si>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</si>
  <si>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</si>
  <si>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</si>
  <si>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</si>
  <si>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</si>
  <si>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</si>
  <si>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</si>
  <si>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</si>
  <si>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</si>
  <si>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</si>
  <si>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</si>
  <si>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</si>
  <si>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</si>
  <si>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</si>
  <si>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</si>
  <si>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</si>
  <si>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</si>
  <si>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</si>
  <si>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</si>
  <si>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</si>
  <si>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</si>
  <si>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</si>
  <si>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</si>
  <si>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</si>
  <si>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</si>
  <si>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</si>
  <si>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</si>
  <si>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</si>
  <si>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</si>
  <si>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</si>
  <si>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</si>
  <si>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</si>
  <si>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</si>
  <si>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</si>
  <si>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</si>
  <si>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</si>
  <si>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</si>
  <si>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</si>
  <si>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</si>
  <si>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</si>
  <si>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</si>
  <si>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</si>
  <si>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</si>
  <si>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</si>
  <si>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</si>
  <si>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</si>
  <si>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</si>
  <si>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</si>
  <si>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</si>
  <si>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</si>
  <si>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</si>
  <si>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</si>
  <si>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</si>
  <si>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</si>
  <si>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</si>
  <si>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</si>
  <si>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</si>
  <si>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</si>
  <si>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</si>
  <si>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</si>
  <si>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</si>
  <si>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</si>
  <si>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</si>
  <si>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</si>
  <si>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</si>
  <si>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</si>
  <si>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</si>
  <si>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</si>
  <si>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</si>
  <si>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</si>
  <si>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</si>
  <si>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</si>
  <si>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</si>
  <si>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</si>
  <si>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</si>
  <si>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</si>
  <si>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</si>
  <si>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</si>
  <si>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</si>
  <si>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</si>
  <si>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</si>
  <si>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</si>
  <si>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</si>
  <si>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</si>
  <si>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</si>
  <si>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</si>
  <si>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</si>
  <si>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</si>
  <si>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</si>
  <si>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</si>
  <si>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</si>
  <si>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</si>
  <si>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</si>
  <si>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</si>
  <si>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</si>
  <si>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</si>
  <si>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</si>
  <si>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</si>
  <si>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</si>
  <si>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</si>
  <si>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</si>
  <si>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</si>
  <si>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</si>
  <si>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</si>
  <si>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</si>
  <si>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</si>
  <si>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</si>
  <si>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</si>
  <si>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</si>
  <si>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</si>
  <si>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</si>
  <si>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</si>
  <si>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</si>
  <si>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</si>
  <si>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</si>
  <si>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</si>
  <si>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</si>
  <si>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</si>
  <si>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</si>
  <si>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</si>
  <si>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</si>
  <si>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</si>
  <si>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</si>
  <si>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</si>
  <si>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</si>
  <si>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</si>
  <si>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</si>
  <si>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</si>
  <si>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</si>
  <si>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</si>
  <si>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</si>
  <si>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</si>
  <si>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</si>
  <si>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</si>
  <si>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</si>
  <si>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</si>
  <si>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</si>
  <si>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</si>
  <si>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</si>
  <si>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</si>
  <si>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</si>
  <si>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</si>
  <si>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</si>
  <si>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</si>
  <si>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</si>
  <si>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</si>
  <si>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</si>
  <si>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</si>
  <si>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</si>
  <si>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</si>
  <si>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</si>
  <si>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</si>
  <si>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</si>
  <si>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</si>
  <si>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</si>
  <si>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</si>
  <si>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</si>
  <si>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</si>
  <si>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</si>
  <si>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</si>
  <si>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</si>
  <si>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</si>
  <si>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</si>
  <si>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</si>
  <si>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</si>
  <si>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</si>
  <si>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</si>
  <si>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</si>
  <si>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</si>
  <si>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</si>
  <si>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</si>
  <si>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</si>
  <si>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</si>
  <si>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</si>
  <si>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</si>
  <si>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</si>
  <si>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</si>
  <si>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</si>
  <si>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</si>
  <si>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</si>
  <si>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</si>
  <si>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</si>
  <si>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</si>
  <si>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</si>
  <si>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</si>
  <si>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</si>
  <si>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</si>
  <si>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</si>
  <si>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</si>
  <si>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</si>
  <si>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</si>
  <si>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</si>
  <si>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</si>
  <si>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</si>
  <si>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</si>
  <si>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</si>
  <si>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</si>
  <si>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</si>
  <si>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</si>
  <si>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</si>
  <si>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</si>
  <si>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</si>
  <si>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</si>
  <si>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</si>
  <si>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</si>
  <si>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</si>
  <si>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</si>
  <si>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</si>
  <si>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</si>
  <si>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</si>
  <si>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</si>
  <si>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</si>
  <si>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</si>
  <si>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</si>
  <si>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</si>
  <si>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</si>
  <si>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</si>
  <si>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</si>
  <si>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</si>
  <si>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</si>
  <si>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</si>
  <si>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</si>
  <si>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</si>
  <si>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</si>
  <si>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</si>
  <si>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</si>
  <si>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</si>
  <si>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</si>
  <si>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</si>
  <si>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</si>
  <si>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</si>
  <si>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</si>
  <si>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</si>
  <si>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</si>
  <si>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</si>
  <si>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</si>
  <si>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</si>
  <si>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</si>
  <si>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</si>
  <si>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</si>
  <si>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</si>
  <si>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</si>
  <si>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</si>
  <si>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</si>
  <si>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</si>
  <si>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</si>
  <si>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</si>
  <si>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</si>
  <si>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</si>
  <si>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</si>
  <si>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</si>
  <si>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</si>
  <si>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</si>
  <si>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</si>
  <si>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</si>
  <si>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</si>
  <si>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</si>
  <si>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</si>
  <si>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</si>
  <si>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</si>
  <si>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</si>
  <si>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</si>
  <si>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</si>
  <si>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</si>
  <si>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</si>
  <si>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</si>
  <si>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</si>
  <si>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</si>
  <si>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</si>
  <si>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</si>
  <si>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</si>
  <si>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</si>
  <si>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</si>
  <si>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</si>
  <si>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</si>
  <si>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</si>
  <si>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</si>
  <si>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</si>
  <si>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</si>
  <si>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</si>
  <si>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</si>
  <si>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</si>
  <si>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</si>
  <si>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</si>
  <si>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</si>
  <si>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</si>
  <si>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</si>
  <si>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</si>
  <si>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</si>
  <si>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</si>
  <si>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</si>
  <si>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</si>
  <si>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</si>
  <si>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</si>
  <si>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</si>
  <si>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</si>
  <si>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</si>
  <si>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</si>
  <si>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</si>
  <si>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</si>
  <si>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</si>
  <si>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</si>
  <si>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</si>
  <si>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</si>
  <si>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</si>
  <si>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</si>
  <si>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</si>
  <si>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</si>
  <si>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</si>
  <si>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</si>
  <si>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</si>
  <si>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</si>
  <si>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</si>
  <si>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</si>
  <si>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</si>
  <si>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</si>
  <si>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</si>
  <si>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</si>
  <si>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</si>
  <si>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</si>
  <si>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</si>
  <si>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</si>
  <si>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</si>
  <si>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</si>
  <si>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</si>
  <si>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</si>
  <si>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</si>
  <si>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</si>
  <si>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</si>
  <si>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</si>
  <si>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</si>
  <si>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</si>
  <si>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</si>
  <si>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</si>
  <si>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</si>
  <si>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</si>
  <si>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</si>
  <si>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</si>
  <si>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</si>
  <si>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</si>
  <si>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</si>
  <si>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</si>
  <si>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</si>
  <si>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</si>
  <si>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</si>
  <si>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</si>
  <si>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</si>
  <si>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</si>
  <si>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</si>
  <si>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</si>
  <si>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</si>
  <si>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</si>
  <si>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</si>
  <si>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</si>
  <si>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</si>
  <si>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</si>
  <si>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</si>
  <si>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</si>
  <si>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</si>
  <si>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</si>
  <si>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</si>
  <si>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</si>
  <si>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</si>
  <si>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</si>
  <si>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</si>
  <si>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</si>
  <si>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</si>
  <si>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</si>
  <si>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</si>
  <si>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</si>
  <si>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</si>
  <si>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</si>
  <si>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</si>
  <si>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</si>
  <si>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</si>
  <si>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</si>
  <si>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</si>
  <si>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</si>
  <si>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</si>
  <si>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</si>
  <si>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</si>
  <si>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</si>
  <si>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</si>
  <si>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</si>
  <si>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</si>
  <si>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</si>
  <si>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</si>
  <si>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</si>
  <si>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</si>
  <si>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</si>
  <si>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</si>
  <si>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</si>
  <si>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</si>
  <si>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</si>
  <si>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</si>
  <si>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</si>
  <si>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</si>
  <si>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</si>
  <si>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</si>
  <si>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</si>
  <si>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</si>
  <si>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</si>
  <si>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</si>
  <si>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</si>
  <si>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</si>
  <si>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</si>
  <si>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</si>
  <si>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</si>
  <si>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</si>
  <si>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</si>
  <si>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</si>
  <si>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</si>
  <si>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</si>
  <si>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</si>
  <si>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</si>
  <si>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</si>
  <si>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</si>
  <si>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</si>
  <si>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</si>
  <si>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</si>
  <si>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</si>
  <si>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</si>
  <si>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</si>
  <si>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</si>
  <si>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</si>
  <si>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</si>
  <si>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</si>
  <si>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</si>
  <si>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</si>
  <si>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</si>
  <si>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</si>
  <si>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</si>
  <si>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</si>
  <si>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</si>
  <si>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</si>
  <si>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</si>
  <si>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</si>
  <si>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</si>
  <si>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</si>
  <si>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</si>
  <si>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</si>
  <si>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</si>
  <si>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</si>
  <si>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</si>
  <si>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</si>
  <si>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</si>
  <si>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</si>
  <si>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</si>
  <si>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</si>
  <si>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</si>
  <si>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</si>
  <si>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</si>
  <si>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</si>
  <si>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</si>
  <si>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</si>
  <si>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</si>
  <si>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</si>
  <si>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</si>
  <si>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</si>
  <si>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</si>
  <si>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</si>
  <si>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</si>
  <si>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</si>
  <si>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</si>
  <si>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</si>
  <si>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</si>
  <si>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</si>
  <si>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</si>
  <si>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</si>
  <si>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</si>
  <si>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</si>
  <si>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</si>
  <si>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</si>
  <si>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</si>
  <si>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</si>
  <si>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</si>
  <si>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</si>
  <si>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</si>
  <si>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</si>
  <si>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</si>
  <si>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</si>
  <si>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</si>
  <si>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</si>
  <si>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</si>
  <si>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</si>
  <si>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</si>
  <si>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</si>
  <si>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</si>
  <si>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</si>
  <si>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</si>
  <si>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</si>
  <si>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</si>
  <si>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</si>
  <si>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</si>
  <si>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</si>
  <si>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</si>
  <si>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</si>
  <si>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</si>
  <si>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</si>
  <si>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</si>
  <si>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</si>
  <si>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</si>
  <si>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</si>
  <si>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</si>
  <si>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</si>
  <si>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</si>
  <si>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</si>
  <si>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</si>
  <si>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</si>
  <si>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</si>
  <si>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</si>
  <si>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</si>
  <si>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</si>
  <si>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</si>
  <si>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</si>
  <si>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</si>
  <si>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</si>
  <si>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</si>
  <si>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</si>
  <si>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</si>
  <si>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</si>
  <si>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</si>
  <si>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</si>
  <si>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</si>
  <si>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</si>
  <si>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</si>
  <si>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</si>
  <si>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</si>
  <si>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</si>
  <si>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</si>
  <si>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</si>
  <si>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</si>
  <si>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</si>
  <si>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</si>
  <si>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</si>
  <si>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</si>
  <si>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</si>
  <si>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</si>
  <si>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</si>
  <si>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</si>
  <si>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</si>
  <si>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</si>
  <si>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</si>
  <si>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</si>
  <si>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</si>
  <si>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</si>
  <si>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</si>
  <si>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</si>
  <si>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</si>
  <si>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</si>
  <si>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</si>
  <si>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</si>
  <si>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</si>
  <si>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</si>
  <si>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</si>
  <si>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</si>
  <si>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</si>
  <si>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</si>
  <si>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</si>
  <si>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</si>
  <si>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</si>
  <si>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</si>
  <si>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</si>
  <si>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</si>
  <si>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</si>
  <si>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</si>
  <si>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</si>
  <si>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</si>
  <si>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</si>
  <si>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</si>
  <si>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</si>
  <si>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</si>
  <si>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</si>
  <si>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</si>
  <si>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</si>
  <si>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</si>
  <si>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</si>
  <si>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</si>
  <si>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</si>
  <si>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</si>
  <si>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</si>
  <si>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</si>
  <si>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</si>
  <si>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</si>
  <si>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</si>
  <si>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</si>
  <si>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</si>
  <si>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</si>
  <si>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</si>
  <si>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</si>
  <si>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</si>
  <si>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</si>
  <si>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</si>
  <si>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</si>
  <si>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</si>
  <si>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</si>
  <si>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</si>
  <si>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</si>
  <si>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</si>
  <si>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</si>
  <si>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</si>
  <si>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</si>
  <si>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</si>
  <si>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</si>
  <si>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</si>
  <si>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</si>
  <si>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</si>
  <si>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</si>
  <si>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</si>
  <si>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</si>
  <si>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</si>
  <si>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</si>
  <si>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</si>
  <si>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</si>
  <si>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</si>
  <si>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</si>
  <si>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</si>
  <si>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</si>
  <si>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</si>
  <si>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</si>
  <si>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</si>
  <si>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</si>
  <si>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</si>
  <si>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</si>
  <si>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</si>
  <si>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</si>
  <si>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</si>
  <si>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</si>
  <si>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</si>
  <si>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</si>
  <si>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</si>
  <si>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</si>
  <si>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</si>
  <si>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</si>
  <si>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</si>
  <si>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</si>
  <si>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</si>
  <si>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</si>
  <si>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</si>
  <si>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</si>
  <si>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</si>
  <si>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</si>
  <si>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</si>
  <si>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</si>
  <si>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</si>
  <si>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</si>
  <si>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</si>
  <si>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</si>
  <si>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</si>
  <si>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</si>
  <si>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</si>
  <si>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</si>
  <si>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</si>
  <si>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</si>
  <si>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</si>
  <si>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</si>
  <si>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</si>
  <si>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</si>
  <si>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</si>
  <si>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</si>
  <si>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</si>
  <si>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</si>
  <si>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</si>
  <si>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</si>
  <si>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</si>
  <si>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</si>
  <si>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</si>
  <si>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</si>
  <si>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</si>
  <si>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</si>
  <si>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</si>
  <si>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</si>
  <si>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</si>
  <si>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</si>
  <si>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</si>
  <si>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</si>
  <si>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</si>
  <si>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</si>
  <si>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</si>
  <si>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</si>
  <si>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</si>
  <si>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</si>
  <si>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</si>
  <si>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</si>
  <si>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</si>
  <si>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</si>
  <si>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</si>
  <si>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</si>
  <si>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</si>
  <si>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</si>
  <si>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</si>
  <si>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</si>
  <si>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</si>
  <si>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</si>
  <si>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</si>
  <si>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</si>
  <si>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</si>
  <si>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</si>
  <si>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</si>
  <si>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</si>
  <si>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</si>
  <si>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</si>
  <si>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</si>
  <si>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</si>
  <si>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</si>
  <si>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</si>
  <si>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</si>
  <si>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</si>
  <si>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</si>
  <si>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</si>
  <si>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</si>
  <si>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</si>
  <si>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</si>
  <si>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</si>
  <si>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</si>
  <si>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</si>
  <si>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</si>
  <si>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</si>
  <si>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</si>
  <si>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</si>
  <si>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</si>
  <si>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</si>
  <si>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</si>
  <si>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</si>
  <si>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</si>
  <si>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</si>
  <si>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</si>
  <si>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</si>
  <si>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</si>
  <si>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</si>
  <si>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</si>
  <si>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</si>
  <si>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</si>
  <si>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</si>
  <si>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</si>
  <si>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</si>
  <si>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</si>
  <si>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</si>
  <si>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</si>
  <si>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</si>
  <si>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</si>
  <si>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</si>
  <si>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</si>
  <si>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</si>
  <si>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</si>
  <si>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</si>
  <si>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</si>
  <si>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</si>
  <si>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</si>
  <si>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</si>
  <si>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</si>
  <si>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</si>
  <si>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</si>
  <si>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</si>
  <si>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</si>
  <si>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</si>
  <si>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</si>
  <si>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</si>
  <si>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</si>
  <si>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</si>
  <si>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</si>
  <si>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</si>
  <si>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</si>
  <si>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</si>
  <si>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</si>
  <si>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</si>
  <si>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</si>
  <si>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</si>
  <si>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</si>
  <si>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</si>
  <si>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</si>
  <si>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</si>
  <si>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</si>
  <si>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</si>
  <si>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</si>
  <si>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</si>
  <si>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</si>
  <si>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</si>
  <si>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</si>
  <si>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</si>
  <si>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</si>
  <si>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</si>
  <si>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</si>
  <si>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</si>
  <si>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</si>
  <si>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</si>
  <si>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</si>
  <si>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</si>
  <si>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</si>
  <si>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</si>
  <si>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</si>
  <si>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</si>
  <si>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</si>
  <si>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</si>
  <si>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</si>
  <si>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</si>
  <si>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</si>
  <si>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</si>
  <si>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</si>
  <si>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</si>
  <si>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</si>
  <si>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</si>
  <si>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</si>
  <si>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</si>
  <si>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</si>
  <si>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</si>
  <si>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</si>
  <si>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</si>
  <si>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</si>
  <si>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</si>
  <si>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</si>
  <si>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</si>
  <si>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</si>
  <si>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</si>
  <si>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</si>
  <si>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</si>
  <si>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</si>
  <si>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</si>
  <si>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</si>
  <si>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</si>
  <si>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</si>
  <si>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</si>
  <si>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</si>
  <si>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</si>
  <si>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</si>
  <si>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</si>
  <si>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</si>
  <si>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</si>
  <si>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</si>
  <si>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</si>
  <si>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</si>
  <si>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</si>
  <si>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</si>
  <si>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</si>
  <si>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</si>
  <si>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</si>
  <si>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</si>
  <si>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</si>
  <si>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</si>
  <si>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</si>
  <si>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</si>
  <si>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</si>
  <si>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</si>
  <si>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</si>
  <si>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</si>
  <si>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</si>
  <si>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</si>
  <si>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</si>
  <si>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</si>
  <si>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</si>
  <si>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</si>
  <si>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</si>
  <si>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</si>
  <si>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</si>
  <si>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</si>
  <si>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</si>
  <si>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</si>
  <si>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</si>
  <si>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</si>
  <si>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</si>
  <si>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</si>
  <si>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</si>
  <si>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</si>
  <si>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</si>
  <si>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</si>
  <si>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</si>
  <si>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</si>
  <si>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</si>
  <si>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</si>
  <si>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</si>
  <si>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</si>
  <si>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</si>
  <si>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</si>
  <si>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</si>
  <si>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</si>
  <si>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</si>
  <si>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</si>
  <si>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</si>
  <si>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</si>
  <si>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</si>
  <si>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</si>
  <si>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</si>
  <si>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</si>
  <si>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</si>
  <si>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</si>
  <si>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</si>
  <si>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</si>
  <si>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</si>
  <si>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</si>
  <si>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</si>
  <si>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</si>
  <si>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</si>
  <si>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</si>
  <si>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</si>
  <si>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</si>
  <si>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</si>
  <si>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</si>
  <si>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</si>
  <si>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</si>
  <si>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</si>
  <si>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</si>
  <si>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</si>
  <si>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</si>
  <si>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</si>
  <si>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</si>
  <si>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</si>
  <si>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</si>
  <si>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</si>
  <si>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</si>
  <si>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</si>
  <si>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</si>
  <si>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</si>
  <si>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</si>
  <si>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</si>
  <si>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</si>
  <si>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</si>
  <si>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</si>
  <si>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</si>
  <si>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</si>
  <si>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</si>
  <si>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</si>
  <si>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</si>
  <si>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</si>
  <si>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</si>
  <si>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</si>
  <si>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</si>
  <si>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</si>
  <si>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</si>
  <si>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</si>
  <si>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</si>
  <si>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</si>
  <si>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</si>
  <si>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</si>
  <si>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</si>
  <si>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</si>
  <si>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</si>
  <si>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</si>
  <si>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</si>
  <si>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</si>
  <si>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</si>
  <si>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</si>
  <si>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</si>
  <si>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</si>
  <si>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</si>
  <si>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</si>
  <si>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</si>
  <si>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</si>
  <si>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</si>
  <si>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</si>
  <si>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</si>
  <si>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</si>
  <si>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</si>
  <si>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</si>
  <si>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</si>
  <si>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</si>
  <si>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</si>
  <si>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</si>
  <si>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</si>
  <si>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</si>
  <si>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</si>
  <si>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</si>
  <si>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</si>
  <si>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</si>
  <si>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</si>
  <si>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</si>
  <si>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</si>
  <si>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</si>
  <si>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</si>
  <si>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</si>
  <si>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</si>
  <si>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</si>
  <si>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</si>
  <si>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</si>
  <si>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</si>
  <si>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</si>
  <si>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</si>
  <si>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</si>
  <si>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</si>
  <si>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</si>
  <si>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</si>
  <si>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</si>
  <si>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</si>
  <si>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</si>
  <si>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</si>
  <si>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</si>
  <si>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</si>
  <si>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</si>
  <si>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</si>
  <si>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</si>
  <si>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</si>
  <si>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</si>
  <si>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</si>
  <si>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</si>
  <si>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</si>
  <si>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</si>
  <si>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</si>
  <si>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</si>
  <si>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</si>
  <si>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</si>
  <si>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</si>
  <si>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</si>
  <si>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</si>
  <si>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</si>
  <si>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</si>
  <si>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</si>
  <si>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</si>
  <si>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</si>
  <si>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</si>
  <si>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</si>
  <si>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</si>
  <si>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</si>
  <si>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</si>
  <si>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</si>
  <si>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</si>
  <si>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</si>
  <si>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</si>
  <si>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</si>
  <si>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</si>
  <si>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</si>
  <si>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</si>
  <si>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</si>
  <si>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</si>
  <si>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</si>
  <si>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</si>
  <si>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</si>
  <si>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</si>
  <si>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</si>
  <si>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</si>
  <si>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</si>
  <si>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</si>
  <si>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</si>
  <si>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</si>
  <si>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</si>
  <si>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</si>
  <si>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</si>
  <si>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</si>
  <si>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</si>
  <si>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</si>
  <si>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</si>
  <si>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</si>
  <si>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</si>
  <si>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</si>
  <si>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</si>
  <si>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</si>
  <si>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</si>
  <si>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</si>
  <si>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</si>
  <si>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</si>
  <si>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</si>
  <si>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</si>
  <si>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</si>
  <si>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</si>
  <si>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</si>
  <si>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</si>
  <si>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</si>
  <si>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</si>
  <si>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</si>
  <si>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</si>
  <si>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</si>
  <si>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</si>
  <si>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</si>
  <si>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</si>
  <si>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</si>
  <si>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</si>
  <si>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</si>
  <si>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</si>
  <si>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</si>
  <si>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</si>
  <si>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</si>
  <si>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</si>
  <si>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</si>
  <si>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</si>
  <si>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</si>
  <si>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</si>
  <si>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</si>
  <si>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</si>
  <si>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</si>
  <si>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</si>
  <si>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</si>
  <si>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</si>
  <si>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</si>
  <si>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</si>
  <si>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</si>
  <si>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</si>
  <si>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</si>
  <si>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</si>
  <si>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</si>
  <si>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</si>
  <si>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</si>
  <si>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</si>
  <si>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</si>
  <si>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</si>
  <si>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</si>
  <si>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</si>
  <si>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</si>
  <si>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</si>
  <si>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</si>
  <si>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</si>
  <si>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</si>
  <si>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</si>
  <si>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</si>
  <si>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</si>
  <si>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</si>
  <si>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</si>
  <si>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</si>
  <si>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</si>
  <si>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</si>
  <si>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</si>
  <si>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</si>
  <si>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</si>
  <si>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</si>
  <si>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</si>
  <si>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</si>
  <si>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</si>
  <si>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</si>
  <si>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</si>
  <si>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</si>
  <si>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</si>
  <si>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</si>
  <si>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</si>
  <si>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</si>
  <si>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</si>
  <si>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</si>
  <si>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</si>
  <si>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</si>
  <si>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</si>
  <si>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</si>
  <si>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</si>
  <si>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</si>
  <si>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</si>
  <si>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</si>
  <si>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</si>
  <si>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</si>
  <si>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</si>
  <si>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</si>
  <si>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</si>
  <si>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</si>
  <si>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</si>
  <si>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</si>
  <si>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</si>
  <si>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</si>
  <si>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</si>
  <si>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</si>
  <si>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</si>
  <si>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</si>
  <si>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</si>
  <si>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</si>
  <si>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</si>
  <si>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</si>
  <si>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</si>
  <si>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</si>
  <si>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</si>
  <si>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</si>
  <si>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</si>
  <si>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</si>
  <si>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</si>
  <si>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</si>
  <si>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</si>
  <si>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</si>
  <si>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</si>
  <si>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</si>
  <si>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</si>
  <si>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</si>
  <si>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</si>
  <si>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</si>
  <si>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</si>
  <si>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</si>
  <si>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</si>
  <si>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</si>
  <si>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</si>
  <si>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</si>
  <si>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</si>
  <si>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</si>
  <si>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</si>
  <si>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</si>
  <si>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</si>
  <si>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</si>
  <si>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</si>
  <si>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</si>
  <si>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</si>
  <si>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</si>
  <si>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</si>
  <si>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</si>
  <si>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</si>
  <si>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</si>
  <si>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</si>
  <si>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</si>
  <si>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</si>
  <si>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</si>
  <si>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</si>
  <si>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</si>
  <si>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</si>
  <si>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</si>
  <si>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</si>
  <si>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</si>
  <si>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</si>
  <si>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</si>
  <si>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</si>
  <si>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</si>
  <si>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</si>
  <si>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</si>
  <si>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</si>
  <si>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</si>
  <si>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</si>
  <si>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</si>
  <si>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</si>
  <si>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</si>
  <si>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</si>
  <si>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</si>
  <si>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</si>
  <si>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</si>
  <si>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</si>
  <si>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</si>
  <si>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</si>
  <si>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</si>
  <si>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</si>
  <si>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</si>
  <si>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</si>
  <si>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</si>
  <si>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</si>
  <si>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</si>
  <si>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</si>
  <si>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</si>
  <si>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</si>
  <si>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</si>
  <si>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</si>
  <si>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</si>
  <si>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</si>
  <si>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</si>
  <si>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</si>
  <si>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</si>
  <si>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</si>
  <si>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</si>
  <si>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</si>
  <si>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</si>
  <si>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</si>
  <si>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</si>
  <si>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</si>
  <si>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</si>
  <si>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</si>
  <si>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</si>
  <si>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</si>
  <si>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</si>
  <si>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</si>
  <si>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</si>
  <si>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</si>
  <si>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</si>
  <si>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</si>
  <si>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</si>
  <si>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</si>
  <si>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</si>
  <si>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</si>
  <si>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</si>
  <si>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</si>
  <si>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</si>
  <si>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</si>
  <si>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</si>
  <si>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</si>
  <si>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</si>
  <si>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</si>
  <si>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</si>
  <si>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</si>
  <si>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</si>
  <si>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</si>
  <si>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</si>
  <si>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</si>
  <si>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</si>
  <si>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</si>
  <si>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</si>
  <si>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</si>
  <si>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</si>
  <si>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</si>
  <si>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</si>
  <si>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</si>
  <si>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</si>
  <si>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</si>
  <si>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</si>
  <si>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</si>
  <si>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</si>
  <si>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</si>
  <si>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</si>
  <si>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</si>
  <si>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</si>
  <si>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</si>
  <si>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</si>
  <si>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</si>
  <si>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</si>
  <si>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</si>
  <si>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</si>
  <si>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</si>
  <si>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</si>
  <si>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</si>
  <si>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</si>
  <si>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</si>
  <si>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</si>
  <si>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</si>
  <si>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</si>
  <si>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</si>
  <si>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</si>
  <si>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</si>
  <si>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</si>
  <si>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</si>
  <si>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</si>
  <si>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</si>
  <si>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</si>
  <si>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</si>
  <si>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</si>
  <si>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</si>
  <si>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</si>
  <si>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</si>
  <si>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</si>
  <si>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</si>
  <si>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</si>
  <si>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</si>
  <si>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</si>
  <si>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</si>
  <si>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</si>
  <si>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</si>
  <si>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</si>
  <si>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</si>
  <si>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</si>
  <si>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</si>
  <si>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</si>
  <si>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</si>
  <si>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</si>
  <si>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</si>
  <si>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</si>
  <si>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</si>
  <si>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</si>
  <si>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</si>
  <si>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</si>
  <si>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</si>
  <si>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</si>
  <si>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</si>
  <si>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</si>
  <si>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</si>
  <si>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</si>
  <si>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</si>
  <si>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</si>
  <si>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</si>
  <si>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</si>
  <si>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</si>
  <si>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</si>
  <si>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</si>
  <si>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</si>
  <si>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</si>
  <si>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</si>
  <si>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</si>
  <si>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</si>
  <si>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</si>
  <si>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</si>
  <si>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</si>
  <si>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</si>
  <si>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</si>
  <si>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</si>
  <si>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</si>
  <si>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</si>
  <si>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</si>
  <si>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</si>
  <si>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</si>
  <si>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</si>
  <si>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</si>
  <si>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</si>
  <si>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</si>
  <si>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</si>
  <si>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</si>
  <si>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</si>
  <si>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</si>
  <si>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</si>
  <si>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</si>
  <si>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</si>
  <si>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</si>
  <si>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</si>
  <si>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</si>
  <si>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</si>
  <si>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</si>
  <si>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</si>
  <si>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</si>
  <si>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</si>
  <si>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</si>
  <si>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</si>
  <si>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</si>
  <si>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</si>
  <si>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</si>
  <si>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</si>
  <si>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</si>
  <si>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</si>
  <si>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</si>
  <si>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</si>
  <si>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</si>
  <si>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</si>
  <si>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</si>
  <si>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</si>
  <si>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</si>
  <si>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</si>
  <si>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</si>
  <si>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</si>
  <si>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</si>
  <si>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</si>
  <si>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</si>
  <si>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</si>
  <si>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</si>
  <si>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</si>
  <si>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</si>
  <si>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</si>
  <si>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</si>
  <si>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</si>
  <si>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</si>
  <si>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</si>
  <si>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</si>
  <si>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</si>
  <si>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</si>
  <si>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</si>
  <si>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</si>
  <si>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</si>
  <si>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</si>
  <si>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</si>
  <si>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</si>
  <si>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</si>
  <si>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</si>
  <si>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</si>
  <si>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</si>
  <si>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</si>
  <si>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</si>
  <si>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</si>
  <si>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</si>
  <si>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</si>
  <si>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</si>
  <si>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</si>
  <si>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</si>
  <si>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</si>
  <si>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</si>
  <si>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</si>
  <si>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</si>
  <si>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</si>
  <si>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</si>
  <si>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</si>
  <si>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</si>
  <si>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</si>
  <si>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</si>
  <si>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</si>
  <si>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</si>
  <si>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</si>
  <si>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</si>
  <si>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</si>
  <si>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</si>
  <si>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</si>
  <si>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</si>
  <si>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</si>
  <si>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</si>
  <si>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</si>
  <si>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</si>
  <si>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</si>
  <si>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</si>
  <si>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</si>
  <si>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</si>
  <si>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</si>
  <si>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</si>
  <si>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</si>
  <si>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</si>
  <si>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</si>
  <si>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</si>
  <si>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</si>
  <si>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</si>
  <si>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</si>
  <si>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</si>
  <si>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</si>
  <si>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</si>
  <si>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</si>
  <si>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</si>
  <si>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</si>
  <si>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</si>
  <si>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</si>
  <si>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</si>
  <si>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</si>
  <si>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</si>
  <si>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</si>
  <si>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</si>
  <si>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</si>
  <si>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</si>
  <si>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</si>
  <si>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</si>
  <si>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</si>
  <si>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</si>
  <si>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</si>
  <si>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</si>
  <si>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</si>
  <si>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</si>
  <si>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</si>
  <si>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</si>
  <si>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</si>
  <si>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</si>
  <si>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</si>
  <si>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</si>
  <si>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</si>
  <si>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</si>
  <si>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</si>
  <si>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</si>
  <si>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</si>
  <si>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</si>
  <si>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</si>
  <si>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</si>
  <si>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</si>
  <si>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</si>
  <si>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</si>
  <si>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</si>
  <si>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</si>
  <si>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</si>
  <si>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</si>
  <si>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</si>
  <si>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</si>
  <si>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</si>
  <si>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</si>
  <si>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</si>
  <si>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</si>
  <si>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</si>
  <si>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</si>
  <si>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</si>
  <si>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</si>
  <si>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</si>
  <si>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</si>
  <si>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</si>
  <si>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</si>
  <si>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</si>
  <si>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</si>
  <si>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</si>
  <si>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</si>
  <si>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</si>
  <si>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</si>
  <si>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</si>
  <si>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</si>
  <si>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</si>
  <si>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</si>
  <si>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</si>
  <si>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</si>
  <si>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</si>
  <si>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</si>
  <si>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</si>
  <si>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</si>
  <si>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</si>
  <si>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</si>
  <si>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</si>
  <si>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</si>
  <si>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</si>
  <si>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</si>
  <si>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</si>
  <si>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</si>
  <si>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</si>
  <si>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</si>
  <si>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</si>
  <si>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</si>
  <si>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</si>
  <si>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</si>
  <si>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</si>
  <si>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</si>
  <si>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</si>
  <si>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</si>
  <si>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</si>
  <si>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</si>
  <si>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</si>
  <si>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</si>
  <si>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</si>
  <si>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</si>
  <si>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</si>
  <si>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</si>
  <si>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</si>
  <si>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</si>
  <si>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</si>
  <si>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</si>
  <si>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</si>
  <si>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</si>
  <si>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</si>
  <si>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</si>
  <si>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</si>
  <si>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</si>
  <si>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</si>
  <si>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</si>
  <si>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</si>
  <si>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</si>
  <si>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</si>
  <si>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</si>
  <si>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</si>
  <si>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</si>
  <si>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</si>
  <si>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</si>
  <si>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</si>
  <si>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</si>
  <si>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</si>
  <si>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</si>
  <si>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</si>
  <si>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</si>
  <si>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</si>
  <si>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</si>
  <si>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</si>
  <si>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</si>
  <si>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</si>
  <si>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</si>
  <si>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</si>
  <si>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</si>
  <si>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</si>
  <si>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</si>
  <si>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</si>
  <si>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</si>
  <si>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</si>
  <si>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</si>
  <si>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</si>
  <si>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</si>
  <si>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</si>
  <si>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</si>
  <si>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</si>
  <si>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</si>
  <si>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</si>
  <si>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</si>
  <si>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</si>
  <si>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</si>
  <si>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</si>
  <si>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</si>
  <si>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</si>
  <si>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</si>
  <si>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</si>
  <si>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</si>
  <si>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</si>
  <si>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</si>
  <si>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</si>
  <si>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</si>
  <si>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</si>
  <si>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</si>
  <si>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</si>
  <si>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</si>
  <si>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</si>
  <si>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</si>
  <si>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</si>
  <si>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</si>
  <si>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</si>
  <si>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</si>
  <si>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</si>
  <si>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</si>
  <si>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</si>
  <si>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</si>
  <si>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</si>
  <si>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</si>
  <si>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</si>
  <si>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</si>
  <si>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</si>
  <si>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</si>
  <si>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</si>
  <si>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</si>
  <si>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</si>
  <si>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</si>
  <si>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</si>
  <si>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</si>
  <si>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</si>
  <si>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</si>
  <si>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</si>
  <si>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</si>
  <si>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</si>
  <si>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</si>
  <si>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</si>
  <si>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</si>
  <si>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</si>
  <si>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</si>
  <si>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</si>
  <si>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</si>
  <si>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</si>
  <si>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</si>
  <si>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</si>
  <si>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</si>
  <si>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</si>
  <si>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</si>
  <si>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</si>
  <si>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</si>
  <si>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</si>
  <si>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</si>
  <si>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</si>
  <si>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</si>
  <si>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</si>
  <si>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</si>
  <si>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</si>
  <si>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</si>
  <si>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</si>
  <si>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</si>
  <si>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</si>
  <si>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</si>
  <si>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</si>
  <si>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</si>
  <si>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</si>
  <si>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</si>
  <si>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</si>
  <si>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</si>
  <si>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</si>
  <si>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</si>
  <si>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</si>
  <si>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</si>
  <si>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</si>
  <si>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</si>
  <si>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</si>
  <si>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</si>
  <si>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</si>
  <si>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</si>
  <si>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</si>
  <si>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</si>
  <si>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</si>
  <si>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</si>
  <si>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</si>
  <si>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</si>
  <si>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</si>
  <si>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</si>
  <si>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</si>
  <si>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</si>
  <si>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</si>
  <si>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</si>
  <si>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</si>
  <si>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</si>
  <si>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</si>
  <si>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</si>
  <si>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</si>
  <si>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</si>
  <si>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</si>
  <si>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</si>
  <si>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</si>
  <si>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</si>
  <si>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</si>
  <si>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</si>
  <si>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</si>
  <si>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</si>
  <si>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</si>
  <si>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</si>
  <si>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</si>
  <si>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</si>
  <si>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</si>
  <si>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</si>
  <si>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</si>
  <si>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</si>
  <si>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</si>
  <si>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</si>
  <si>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</si>
  <si>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</si>
  <si>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</si>
  <si>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</si>
  <si>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</si>
  <si>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</si>
  <si>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</si>
  <si>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</si>
  <si>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</si>
  <si>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</si>
  <si>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</si>
  <si>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</si>
  <si>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</si>
  <si>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</si>
  <si>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</si>
  <si>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</si>
  <si>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</si>
  <si>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</si>
  <si>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</si>
  <si>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</si>
  <si>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</si>
  <si>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</si>
  <si>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</si>
  <si>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</si>
  <si>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</si>
  <si>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</si>
  <si>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</si>
  <si>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</si>
  <si>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</si>
  <si>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</si>
  <si>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</si>
  <si>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</si>
  <si>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</si>
  <si>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</si>
  <si>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</si>
  <si>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</si>
  <si>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</si>
  <si>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</si>
  <si>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</si>
  <si>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</si>
  <si>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</si>
  <si>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</si>
  <si>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</si>
  <si>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</si>
  <si>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</si>
  <si>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</si>
  <si>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</si>
  <si>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</si>
  <si>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</si>
  <si>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</si>
  <si>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</si>
  <si>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</si>
  <si>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</si>
  <si>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</si>
  <si>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</si>
  <si>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</si>
  <si>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</si>
  <si>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</si>
  <si>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</si>
  <si>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</si>
  <si>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</si>
  <si>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</si>
  <si>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</si>
  <si>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</si>
  <si>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</si>
  <si>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</si>
  <si>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</si>
  <si>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</si>
  <si>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</si>
  <si>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</si>
  <si>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</si>
  <si>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</si>
  <si>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</si>
  <si>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</si>
  <si>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</si>
  <si>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</si>
  <si>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</si>
  <si>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</si>
  <si>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</si>
  <si>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</si>
  <si>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</si>
  <si>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</si>
  <si>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</si>
  <si>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</si>
  <si>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</si>
  <si>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</si>
  <si>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</si>
  <si>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</si>
  <si>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</si>
  <si>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</si>
  <si>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</si>
  <si>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</si>
  <si>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</si>
  <si>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</si>
  <si>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</si>
  <si>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</si>
  <si>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</si>
  <si>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</si>
  <si>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</si>
  <si>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</si>
  <si>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</si>
  <si>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</si>
  <si>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</si>
  <si>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</si>
  <si>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</si>
  <si>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</si>
  <si>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</si>
  <si>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</si>
  <si>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</si>
  <si>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</si>
  <si>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</si>
  <si>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</si>
  <si>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</si>
  <si>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</si>
  <si>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</si>
  <si>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</si>
  <si>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</si>
  <si>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</si>
  <si>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</si>
  <si>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</si>
  <si>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</si>
  <si>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</si>
  <si>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</si>
  <si>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</si>
  <si>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</si>
  <si>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</si>
  <si>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</si>
  <si>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</si>
  <si>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</si>
  <si>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</si>
  <si>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</si>
  <si>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</si>
  <si>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</si>
  <si>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</si>
  <si>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</si>
  <si>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</si>
  <si>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</si>
  <si>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</si>
  <si>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</si>
  <si>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</si>
  <si>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</si>
  <si>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</si>
  <si>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</si>
  <si>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</si>
  <si>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</si>
  <si>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</si>
  <si>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</si>
  <si>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</si>
  <si>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</si>
  <si>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</si>
  <si>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</si>
  <si>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</si>
  <si>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</si>
  <si>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</si>
  <si>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</si>
  <si>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</si>
  <si>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</si>
  <si>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</si>
  <si>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</si>
  <si>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</si>
  <si>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</si>
  <si>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</si>
  <si>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</si>
  <si>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</si>
  <si>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</si>
  <si>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</si>
  <si>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</si>
  <si>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</si>
  <si>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</si>
  <si>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</si>
  <si>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</si>
  <si>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</si>
  <si>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</si>
  <si>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</si>
  <si>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</si>
  <si>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</si>
  <si>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</si>
  <si>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</si>
  <si>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</si>
  <si>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</si>
  <si>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</si>
  <si>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</si>
  <si>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</si>
  <si>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</si>
  <si>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</si>
  <si>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</si>
  <si>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</si>
  <si>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</si>
  <si>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</si>
  <si>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</si>
  <si>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</si>
  <si>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</si>
  <si>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</si>
  <si>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</si>
  <si>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</si>
  <si>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</si>
  <si>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</si>
  <si>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</si>
  <si>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</si>
  <si>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</si>
  <si>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</si>
  <si>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</si>
  <si>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</si>
  <si>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</si>
  <si>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</si>
  <si>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</si>
  <si>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</si>
  <si>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</si>
  <si>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</si>
  <si>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</si>
  <si>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</si>
  <si>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</si>
  <si>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</si>
  <si>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</si>
  <si>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</si>
  <si>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</si>
  <si>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</si>
  <si>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</si>
  <si>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</si>
  <si>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</si>
  <si>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</si>
  <si>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</si>
  <si>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</si>
  <si>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</si>
  <si>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</si>
  <si>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</si>
  <si>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</si>
  <si>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</si>
  <si>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</si>
  <si>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</si>
  <si>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</si>
  <si>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</si>
  <si>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</si>
  <si>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</si>
  <si>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</si>
  <si>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</si>
  <si>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</si>
  <si>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</si>
  <si>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</si>
  <si>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</si>
  <si>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</si>
  <si>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</si>
  <si>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</si>
  <si>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</si>
  <si>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</si>
  <si>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</si>
  <si>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</si>
  <si>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</si>
  <si>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</si>
  <si>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</si>
  <si>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</si>
  <si>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</si>
  <si>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</si>
  <si>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</si>
  <si>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</si>
  <si>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</si>
  <si>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</si>
  <si>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</si>
  <si>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</si>
  <si>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</si>
  <si>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</si>
  <si>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</si>
  <si>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</si>
  <si>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</si>
  <si>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</si>
  <si>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</si>
  <si>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</si>
  <si>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</si>
  <si>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</si>
  <si>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</si>
  <si>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</si>
  <si>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</si>
  <si>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</si>
  <si>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</si>
  <si>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</si>
  <si>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</si>
  <si>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</si>
  <si>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</si>
  <si>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</si>
  <si>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</si>
  <si>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</si>
  <si>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</si>
  <si>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</si>
  <si>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</si>
  <si>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</si>
  <si>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</si>
  <si>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</si>
  <si>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</si>
  <si>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</si>
  <si>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</si>
  <si>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</si>
  <si>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</si>
  <si>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</si>
  <si>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</si>
  <si>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</si>
  <si>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</si>
  <si>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</si>
  <si>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</si>
  <si>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</si>
  <si>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</si>
  <si>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</si>
  <si>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</si>
  <si>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</si>
  <si>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</si>
  <si>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</si>
  <si>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</si>
  <si>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</si>
  <si>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</si>
  <si>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</si>
  <si>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</si>
  <si>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</si>
  <si>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</si>
  <si>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</si>
  <si>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</si>
  <si>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</si>
  <si>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</si>
  <si>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</si>
  <si>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</si>
  <si>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</si>
  <si>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</si>
  <si>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</si>
  <si>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</si>
  <si>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</si>
  <si>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</si>
  <si>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</si>
  <si>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</si>
  <si>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</si>
  <si>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</si>
  <si>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</si>
  <si>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</si>
  <si>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</si>
  <si>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</si>
  <si>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</si>
  <si>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</si>
  <si>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</si>
  <si>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</si>
  <si>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</si>
  <si>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</si>
  <si>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</si>
  <si>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</si>
  <si>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</si>
  <si>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</si>
  <si>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</si>
  <si>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</si>
  <si>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</si>
  <si>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</si>
  <si>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</si>
  <si>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</si>
  <si>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</si>
  <si>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</si>
  <si>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</si>
  <si>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</si>
  <si>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</si>
  <si>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</si>
  <si>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</si>
  <si>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</si>
  <si>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</si>
  <si>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</si>
  <si>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</si>
  <si>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</si>
  <si>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</si>
  <si>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</si>
  <si>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</si>
  <si>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</si>
  <si>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</si>
  <si>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</si>
  <si>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</si>
  <si>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</si>
  <si>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</si>
  <si>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</si>
  <si>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</si>
  <si>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</si>
  <si>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</si>
  <si>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</si>
  <si>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</si>
  <si>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</si>
  <si>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</si>
  <si>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</si>
  <si>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</si>
  <si>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</si>
  <si>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</si>
  <si>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</si>
  <si>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</si>
  <si>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</si>
  <si>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</si>
  <si>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</si>
  <si>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</si>
  <si>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</si>
  <si>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</si>
  <si>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</si>
  <si>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</si>
  <si>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</si>
  <si>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</si>
  <si>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</si>
  <si>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</si>
  <si>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</si>
  <si>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</si>
  <si>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</si>
  <si>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</si>
  <si>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</si>
  <si>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</si>
  <si>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</si>
  <si>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</si>
  <si>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</si>
  <si>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</si>
  <si>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</si>
  <si>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</si>
  <si>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</si>
  <si>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</si>
  <si>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</si>
  <si>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</si>
  <si>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</si>
  <si>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</si>
  <si>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</si>
  <si>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</si>
  <si>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</si>
  <si>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</si>
  <si>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</si>
  <si>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</si>
  <si>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</si>
  <si>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</si>
  <si>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</si>
  <si>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</si>
  <si>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</si>
  <si>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</si>
  <si>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</si>
  <si>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</si>
  <si>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</si>
  <si>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</si>
  <si>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</si>
  <si>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</si>
  <si>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</si>
  <si>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</si>
  <si>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</si>
  <si>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</si>
  <si>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</si>
  <si>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</si>
  <si>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</si>
  <si>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</si>
  <si>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</si>
  <si>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</si>
  <si>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</si>
  <si>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</si>
  <si>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</si>
  <si>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</si>
  <si>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</si>
  <si>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</si>
  <si>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</si>
  <si>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</si>
  <si>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</si>
  <si>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</si>
  <si>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</si>
  <si>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</si>
  <si>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</si>
  <si>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</si>
  <si>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</si>
  <si>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</si>
  <si>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</si>
  <si>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</si>
  <si>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</si>
  <si>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</si>
  <si>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</si>
  <si>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</si>
  <si>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</si>
  <si>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</si>
  <si>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</si>
  <si>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</si>
  <si>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</si>
  <si>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</si>
  <si>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</si>
  <si>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</si>
  <si>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</si>
  <si>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</si>
  <si>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</si>
  <si>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</si>
  <si>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</si>
  <si>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</si>
  <si>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</si>
  <si>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</si>
  <si>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</si>
  <si>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</si>
  <si>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</si>
  <si>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</si>
  <si>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</si>
  <si>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</si>
  <si>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</si>
  <si>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</si>
  <si>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</si>
  <si>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</si>
  <si>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</si>
  <si>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</si>
  <si>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</si>
  <si>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</si>
  <si>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</si>
  <si>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</si>
  <si>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</si>
  <si>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</si>
  <si>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</si>
  <si>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</si>
  <si>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</si>
  <si>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</si>
  <si>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</si>
  <si>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</si>
  <si>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</si>
  <si>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</si>
  <si>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</si>
  <si>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</si>
  <si>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</si>
  <si>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</si>
  <si>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</si>
  <si>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</si>
  <si>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</si>
  <si>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</si>
  <si>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</si>
  <si>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</si>
  <si>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</si>
  <si>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</si>
  <si>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</si>
  <si>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</si>
  <si>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</si>
  <si>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</si>
  <si>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</si>
  <si>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</si>
  <si>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</si>
  <si>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</si>
  <si>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</si>
  <si>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</si>
  <si>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</si>
  <si>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</si>
  <si>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</si>
  <si>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</si>
  <si>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</si>
  <si>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</si>
  <si>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</si>
  <si>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</si>
  <si>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</si>
  <si>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</si>
  <si>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</si>
  <si>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</si>
  <si>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</si>
  <si>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</si>
  <si>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</si>
  <si>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</si>
  <si>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</si>
  <si>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</si>
  <si>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</si>
  <si>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</si>
  <si>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</si>
  <si>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</si>
  <si>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</si>
  <si>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</si>
  <si>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</si>
  <si>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</si>
  <si>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</si>
  <si>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</si>
  <si>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</si>
  <si>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</si>
  <si>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</si>
  <si>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</si>
  <si>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</si>
  <si>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</si>
  <si>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</si>
  <si>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</si>
  <si>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</si>
  <si>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</si>
  <si>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</si>
  <si>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</si>
  <si>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</si>
  <si>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</si>
  <si>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</si>
  <si>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</si>
  <si>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</si>
  <si>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</si>
  <si>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</si>
  <si>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</si>
  <si>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</si>
  <si>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</si>
  <si>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</si>
  <si>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</si>
  <si>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</si>
  <si>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</si>
  <si>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</si>
  <si>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</si>
  <si>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</si>
  <si>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</si>
  <si>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</si>
  <si>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</si>
  <si>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</si>
  <si>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</si>
  <si>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</si>
  <si>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</si>
  <si>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</si>
  <si>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</si>
  <si>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</si>
  <si>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</si>
  <si>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</si>
  <si>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</si>
  <si>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</si>
  <si>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</si>
  <si>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</si>
  <si>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</si>
  <si>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</si>
  <si>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</si>
  <si>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</si>
  <si>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</si>
  <si>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</si>
  <si>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</si>
  <si>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</si>
  <si>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</si>
  <si>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</si>
  <si>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</si>
  <si>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</si>
  <si>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</si>
  <si>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</si>
  <si>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</si>
  <si>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</si>
  <si>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</si>
  <si>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</si>
  <si>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</si>
  <si>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</si>
  <si>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</si>
  <si>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</si>
  <si>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</si>
  <si>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</si>
  <si>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</si>
  <si>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</si>
  <si>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</si>
  <si>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</si>
  <si>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</si>
  <si>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</si>
  <si>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</si>
  <si>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</si>
  <si>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</si>
  <si>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</si>
  <si>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</si>
  <si>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</si>
  <si>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</si>
  <si>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</si>
  <si>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</si>
  <si>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</si>
  <si>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</si>
  <si>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</si>
  <si>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</si>
  <si>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</si>
  <si>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</si>
  <si>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</si>
  <si>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</si>
  <si>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</si>
  <si>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</si>
  <si>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</si>
  <si>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</si>
  <si>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</si>
  <si>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</si>
  <si>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</si>
  <si>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</si>
  <si>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</si>
  <si>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</si>
  <si>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</si>
  <si>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</si>
  <si>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</si>
  <si>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</si>
  <si>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</si>
  <si>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</si>
  <si>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</si>
  <si>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</si>
  <si>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</si>
  <si>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</si>
  <si>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</si>
  <si>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</si>
  <si>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</si>
  <si>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</si>
  <si>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</si>
  <si>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</si>
  <si>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</si>
  <si>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</si>
  <si>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</si>
  <si>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</si>
  <si>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</si>
  <si>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</si>
  <si>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</si>
  <si>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</si>
  <si>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</si>
  <si>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</si>
  <si>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</si>
  <si>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</si>
  <si>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</si>
  <si>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</si>
  <si>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</si>
  <si>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</si>
  <si>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</si>
  <si>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</si>
  <si>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</si>
  <si>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</si>
  <si>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</si>
  <si>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</si>
  <si>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</si>
  <si>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</si>
  <si>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</si>
  <si>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</si>
  <si>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</si>
  <si>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</si>
  <si>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</si>
  <si>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</si>
  <si>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</si>
  <si>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</si>
  <si>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</si>
  <si>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</si>
  <si>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</si>
  <si>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</si>
  <si>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</si>
  <si>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</si>
  <si>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</si>
  <si>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</si>
  <si>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</si>
  <si>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</si>
  <si>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</si>
  <si>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</si>
  <si>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</si>
  <si>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</si>
  <si>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</si>
  <si>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</si>
  <si>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</si>
  <si>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</si>
  <si>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</si>
  <si>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</si>
  <si>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</si>
  <si>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</si>
  <si>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</si>
  <si>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</si>
  <si>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</si>
  <si>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</si>
  <si>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</si>
  <si>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</si>
  <si>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</si>
  <si>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</si>
  <si>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</si>
  <si>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</si>
  <si>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</si>
  <si>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</si>
  <si>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</si>
  <si>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</si>
  <si>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</si>
  <si>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</si>
  <si>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</si>
  <si>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</si>
  <si>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</si>
  <si>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</si>
  <si>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</si>
  <si>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</si>
  <si>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</si>
  <si>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</si>
  <si>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</si>
  <si>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</si>
  <si>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</si>
  <si>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</si>
  <si>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</si>
  <si>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</si>
  <si>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</si>
  <si>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</si>
  <si>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</si>
  <si>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</si>
  <si>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</si>
  <si>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</si>
  <si>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</si>
  <si>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</si>
  <si>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</si>
  <si>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</si>
  <si>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</si>
  <si>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</si>
  <si>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</si>
  <si>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</si>
  <si>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</si>
  <si>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</si>
  <si>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</si>
  <si>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</si>
  <si>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</si>
  <si>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</si>
  <si>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</si>
  <si>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</si>
  <si>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</si>
  <si>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</si>
  <si>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</si>
  <si>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</si>
  <si>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</si>
  <si>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</si>
  <si>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</si>
  <si>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</si>
  <si>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</si>
  <si>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</si>
  <si>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</si>
  <si>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</si>
  <si>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</si>
  <si>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</si>
  <si>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</si>
  <si>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</si>
  <si>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</si>
  <si>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</si>
  <si>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</si>
  <si>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</si>
  <si>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</si>
  <si>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</si>
  <si>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</si>
  <si>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</si>
  <si>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</si>
  <si>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</si>
  <si>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</si>
  <si>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</si>
  <si>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</si>
  <si>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</si>
  <si>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</si>
  <si>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</si>
  <si>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</si>
  <si>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</si>
  <si>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</si>
  <si>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</si>
  <si>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</si>
  <si>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</si>
  <si>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</si>
  <si>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</si>
  <si>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</si>
  <si>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</si>
  <si>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</si>
  <si>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</si>
  <si>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</si>
  <si>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</si>
  <si>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</si>
  <si>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</si>
  <si>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</si>
  <si>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</si>
  <si>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</si>
  <si>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</si>
  <si>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</si>
  <si>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</si>
  <si>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</si>
  <si>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</si>
  <si>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</si>
  <si>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</si>
  <si>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</si>
  <si>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</si>
  <si>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</si>
  <si>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</si>
  <si>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</si>
  <si>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</si>
  <si>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</si>
  <si>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</si>
  <si>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</si>
  <si>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</si>
  <si>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</si>
  <si>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</si>
  <si>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</si>
  <si>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</si>
  <si>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</si>
  <si>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</si>
  <si>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</si>
  <si>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</si>
  <si>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</si>
  <si>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</si>
  <si>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</si>
  <si>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</si>
  <si>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</si>
  <si>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</si>
  <si>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</si>
  <si>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</si>
  <si>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</si>
  <si>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</si>
  <si>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</si>
  <si>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</si>
  <si>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</si>
  <si>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</si>
  <si>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</si>
  <si>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</si>
  <si>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</si>
  <si>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</si>
  <si>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</si>
  <si>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</si>
  <si>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</si>
  <si>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</si>
  <si>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</si>
  <si>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</si>
  <si>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</si>
  <si>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</si>
  <si>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</si>
  <si>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</si>
  <si>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</si>
  <si>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</si>
  <si>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</si>
  <si>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</si>
  <si>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</si>
  <si>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</si>
  <si>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</si>
  <si>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</si>
  <si>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</si>
  <si>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</si>
  <si>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</si>
  <si>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</si>
  <si>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</si>
  <si>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</si>
  <si>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</si>
  <si>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</si>
  <si>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</si>
  <si>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</si>
  <si>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</si>
  <si>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</si>
  <si>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</si>
  <si>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</si>
  <si>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</si>
  <si>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</si>
  <si>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</si>
  <si>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</si>
  <si>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</si>
  <si>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</si>
  <si>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</si>
  <si>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</si>
  <si>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</si>
  <si>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</si>
  <si>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</si>
  <si>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</si>
  <si>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</si>
  <si>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</si>
  <si>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</si>
  <si>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</si>
  <si>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</si>
  <si>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</si>
  <si>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</si>
  <si>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</si>
  <si>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</si>
  <si>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</si>
  <si>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</si>
  <si>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</si>
  <si>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</si>
  <si>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</si>
  <si>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</si>
  <si>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</si>
  <si>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</si>
  <si>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</si>
  <si>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</si>
  <si>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</si>
  <si>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</si>
  <si>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</si>
  <si>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</si>
  <si>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</si>
  <si>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</si>
  <si>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</si>
  <si>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</si>
  <si>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</si>
  <si>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</si>
  <si>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</si>
  <si>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</si>
  <si>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</si>
  <si>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</si>
  <si>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</si>
  <si>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</si>
  <si>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</si>
  <si>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</si>
  <si>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</si>
  <si>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</si>
  <si>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</si>
  <si>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</si>
  <si>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</si>
  <si>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</si>
  <si>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</si>
  <si>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</si>
  <si>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</si>
  <si>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</si>
  <si>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</si>
  <si>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</si>
  <si>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</si>
  <si>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</si>
  <si>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</si>
  <si>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</si>
  <si>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</si>
  <si>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</si>
  <si>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</si>
  <si>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</si>
  <si>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</si>
  <si>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</si>
  <si>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</si>
  <si>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</si>
  <si>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</si>
  <si>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</si>
  <si>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</si>
  <si>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</si>
  <si>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</si>
  <si>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</si>
  <si>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</si>
  <si>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</si>
  <si>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</si>
  <si>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</si>
  <si>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</si>
  <si>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</si>
  <si>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</si>
  <si>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</si>
  <si>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</si>
  <si>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</si>
  <si>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</si>
  <si>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</si>
  <si>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</si>
  <si>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</si>
  <si>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</si>
  <si>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</si>
  <si>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</si>
  <si>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</si>
  <si>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</si>
  <si>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</si>
  <si>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</si>
  <si>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</si>
  <si>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</si>
  <si>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</si>
  <si>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</si>
  <si>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</si>
  <si>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</si>
  <si>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</si>
  <si>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</si>
  <si>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</si>
  <si>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</si>
  <si>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</si>
  <si>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</si>
  <si>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</si>
  <si>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</si>
  <si>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</si>
  <si>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</si>
  <si>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</si>
  <si>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</si>
  <si>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</si>
  <si>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</si>
  <si>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</si>
  <si>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</si>
  <si>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</si>
  <si>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</si>
  <si>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</si>
  <si>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</si>
  <si>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</si>
  <si>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</si>
  <si>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</si>
  <si>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</si>
  <si>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</si>
  <si>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</si>
  <si>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</si>
  <si>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</si>
  <si>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</si>
  <si>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</si>
  <si>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</si>
  <si>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</si>
  <si>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</si>
  <si>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</si>
  <si>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</si>
  <si>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</si>
  <si>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</si>
  <si>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</si>
  <si>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</si>
  <si>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</si>
  <si>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</si>
  <si>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</si>
  <si>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</si>
  <si>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</si>
  <si>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</si>
  <si>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</si>
  <si>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</si>
  <si>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</si>
  <si>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</si>
  <si>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</si>
  <si>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</si>
  <si>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</si>
  <si>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</si>
  <si>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</si>
  <si>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</si>
  <si>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</si>
  <si>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</si>
  <si>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</si>
  <si>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</si>
  <si>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</si>
  <si>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</si>
  <si>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</si>
  <si>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</si>
  <si>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</si>
  <si>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</si>
  <si>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</si>
  <si>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</si>
  <si>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</si>
  <si>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</si>
  <si>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</si>
  <si>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</si>
  <si>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</si>
  <si>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</si>
  <si>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</si>
  <si>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</si>
  <si>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</si>
  <si>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</si>
  <si>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</si>
  <si>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</si>
  <si>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</si>
  <si>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</si>
  <si>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</si>
  <si>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</si>
  <si>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</si>
  <si>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</si>
  <si>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</si>
  <si>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</si>
  <si>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</si>
  <si>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</si>
  <si>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</si>
  <si>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</si>
  <si>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</si>
  <si>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</si>
  <si>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</si>
  <si>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</si>
  <si>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</si>
  <si>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</si>
  <si>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</si>
  <si>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</si>
  <si>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</si>
  <si>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</si>
  <si>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</si>
  <si>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</si>
  <si>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</si>
  <si>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</si>
  <si>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</si>
  <si>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</si>
  <si>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</si>
  <si>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</si>
  <si>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</si>
  <si>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</si>
  <si>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</si>
  <si>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</si>
  <si>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</si>
  <si>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</si>
  <si>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</si>
  <si>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</si>
  <si>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</si>
  <si>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</si>
  <si>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</si>
  <si>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</si>
  <si>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</si>
  <si>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</si>
  <si>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</si>
  <si>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</si>
  <si>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</si>
  <si>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</si>
  <si>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</si>
  <si>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</si>
  <si>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</si>
  <si>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</si>
  <si>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</si>
  <si>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</si>
  <si>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</si>
  <si>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</si>
  <si>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</si>
  <si>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</si>
  <si>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</si>
  <si>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</si>
  <si>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</si>
  <si>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</si>
  <si>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</si>
  <si>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</si>
  <si>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</si>
  <si>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</si>
  <si>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</si>
  <si>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</si>
  <si>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</si>
  <si>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</si>
  <si>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</si>
  <si>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</si>
  <si>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</si>
  <si>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</si>
  <si>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</si>
  <si>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</si>
  <si>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</si>
  <si>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</si>
  <si>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</si>
  <si>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</si>
  <si>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</si>
  <si>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</si>
  <si>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</si>
  <si>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</si>
  <si>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</si>
  <si>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</si>
  <si>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</si>
  <si>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</si>
  <si>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</si>
  <si>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</si>
  <si>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</si>
  <si>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</si>
  <si>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</si>
  <si>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</si>
  <si>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</si>
  <si>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</si>
  <si>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</si>
  <si>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</si>
  <si>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</si>
  <si>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</si>
  <si>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</si>
  <si>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</si>
  <si>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</si>
  <si>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</si>
  <si>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</si>
  <si>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</si>
  <si>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</si>
  <si>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</si>
  <si>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</si>
  <si>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</si>
  <si>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</si>
  <si>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</si>
  <si>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</si>
  <si>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</si>
  <si>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</si>
  <si>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</si>
  <si>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</si>
  <si>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</si>
  <si>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</si>
  <si>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</si>
  <si>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</si>
  <si>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</si>
  <si>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</si>
  <si>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</si>
  <si>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</si>
  <si>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</si>
  <si>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</si>
  <si>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</si>
  <si>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</si>
  <si>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</si>
  <si>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</si>
  <si>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</si>
  <si>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</si>
  <si>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</si>
  <si>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</si>
  <si>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</si>
  <si>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</si>
  <si>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</si>
  <si>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</si>
  <si>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</si>
  <si>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</si>
  <si>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</si>
  <si>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</si>
  <si>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</si>
  <si>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</si>
  <si>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</si>
  <si>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</si>
  <si>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</si>
  <si>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</si>
  <si>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</si>
  <si>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</si>
  <si>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</si>
  <si>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</si>
  <si>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</si>
  <si>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</si>
  <si>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</si>
  <si>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</si>
  <si>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</si>
  <si>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</si>
  <si>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</si>
  <si>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</si>
  <si>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</si>
  <si>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</si>
  <si>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</si>
  <si>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</si>
  <si>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</si>
  <si>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</si>
  <si>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</si>
  <si>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</si>
  <si>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</si>
  <si>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</si>
  <si>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</si>
  <si>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</si>
  <si>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</si>
  <si>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</si>
  <si>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</si>
  <si>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</si>
  <si>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</si>
  <si>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</si>
  <si>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</si>
  <si>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</si>
  <si>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</si>
  <si>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</si>
  <si>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</si>
  <si>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</si>
  <si>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</si>
  <si>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</si>
  <si>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</si>
  <si>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</si>
  <si>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</si>
  <si>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</si>
  <si>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</si>
  <si>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</si>
  <si>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</si>
  <si>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</si>
  <si>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</si>
  <si>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</si>
  <si>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</si>
  <si>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</si>
  <si>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</si>
  <si>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</si>
  <si>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</si>
  <si>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</si>
  <si>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</si>
  <si>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</si>
  <si>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</si>
  <si>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</si>
  <si>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</si>
  <si>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</si>
  <si>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</si>
  <si>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</si>
  <si>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</si>
  <si>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</si>
  <si>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</si>
  <si>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</si>
  <si>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</si>
  <si>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</si>
  <si>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</si>
  <si>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</si>
  <si>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</si>
  <si>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</si>
  <si>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</si>
  <si>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</si>
  <si>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</si>
  <si>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</si>
  <si>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</si>
  <si>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</si>
  <si>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</si>
  <si>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</si>
  <si>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</si>
  <si>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</si>
  <si>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</si>
  <si>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</si>
  <si>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</si>
  <si>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</si>
  <si>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</si>
  <si>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</si>
  <si>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</si>
  <si>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</si>
  <si>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</si>
  <si>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</si>
  <si>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</si>
  <si>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</si>
  <si>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</si>
  <si>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</si>
  <si>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</si>
  <si>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</si>
  <si>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</si>
  <si>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</si>
  <si>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</si>
  <si>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</si>
  <si>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</si>
  <si>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</si>
  <si>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</si>
  <si>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</si>
  <si>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</si>
  <si>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</si>
  <si>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</si>
  <si>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</si>
  <si>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</si>
  <si>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</si>
  <si>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</si>
  <si>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</si>
  <si>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</si>
  <si>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</si>
  <si>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</si>
  <si>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</si>
  <si>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</si>
  <si>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</si>
  <si>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</si>
  <si>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</si>
  <si>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</si>
  <si>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</si>
  <si>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</si>
  <si>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</si>
  <si>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</si>
  <si>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</si>
  <si>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</si>
  <si>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</si>
  <si>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</si>
  <si>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</si>
  <si>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</si>
  <si>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</si>
  <si>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</si>
  <si>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</si>
  <si>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</si>
  <si>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</si>
  <si>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</si>
  <si>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</si>
  <si>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</si>
  <si>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</si>
  <si>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</si>
  <si>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</si>
  <si>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</si>
  <si>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</si>
  <si>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</si>
  <si>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</si>
  <si>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</si>
  <si>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</si>
  <si>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</si>
  <si>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</si>
  <si>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</si>
  <si>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</si>
  <si>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</si>
  <si>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</si>
  <si>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</si>
  <si>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</si>
  <si>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</si>
  <si>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</si>
  <si>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</si>
  <si>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</si>
  <si>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</si>
  <si>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</si>
  <si>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</si>
  <si>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</si>
  <si>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</si>
  <si>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</si>
  <si>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</si>
  <si>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</si>
  <si>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</si>
  <si>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</si>
  <si>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</si>
  <si>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</si>
  <si>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</si>
  <si>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</si>
  <si>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</si>
  <si>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</si>
  <si>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</si>
  <si>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</si>
  <si>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</si>
  <si>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</si>
  <si>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</si>
  <si>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</si>
  <si>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</si>
  <si>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</si>
  <si>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</si>
  <si>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</si>
  <si>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</si>
  <si>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</si>
  <si>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</si>
  <si>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</si>
  <si>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</si>
  <si>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</si>
  <si>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</si>
  <si>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</si>
  <si>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</si>
  <si>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</si>
  <si>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</si>
  <si>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</si>
  <si>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</si>
  <si>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</si>
  <si>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</si>
  <si>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</si>
  <si>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</si>
  <si>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</si>
  <si>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</si>
  <si>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</si>
  <si>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</si>
  <si>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</si>
  <si>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</si>
  <si>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</si>
  <si>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</si>
  <si>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</si>
  <si>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</si>
  <si>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</si>
  <si>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</si>
  <si>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</si>
  <si>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</si>
  <si>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</si>
  <si>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</si>
  <si>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</si>
  <si>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</si>
  <si>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</si>
  <si>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</si>
  <si>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</si>
  <si>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</si>
  <si>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</si>
  <si>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</si>
  <si>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</si>
  <si>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</si>
  <si>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</si>
  <si>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</si>
  <si>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</si>
  <si>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</si>
  <si>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</si>
  <si>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</si>
  <si>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</si>
  <si>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</si>
  <si>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</si>
  <si>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</si>
  <si>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</si>
  <si>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</si>
  <si>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</si>
  <si>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</si>
  <si>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</si>
  <si>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</si>
  <si>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</si>
  <si>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</si>
  <si>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</si>
  <si>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</si>
  <si>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</si>
  <si>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</si>
  <si>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</si>
  <si>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</si>
  <si>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</si>
  <si>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</si>
  <si>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</si>
  <si>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</si>
  <si>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</si>
  <si>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</si>
  <si>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</si>
  <si>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</si>
  <si>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</si>
  <si>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</si>
  <si>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</si>
  <si>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</si>
  <si>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</si>
  <si>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</si>
  <si>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</si>
  <si>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</si>
  <si>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</si>
  <si>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</si>
  <si>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</si>
  <si>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</si>
  <si>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</si>
  <si>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</si>
  <si>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</si>
  <si>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</si>
  <si>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</si>
  <si>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</si>
  <si>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</si>
  <si>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</si>
  <si>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</si>
  <si>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</si>
  <si>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</si>
  <si>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</si>
  <si>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</si>
  <si>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</si>
  <si>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</si>
  <si>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</si>
  <si>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</si>
  <si>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</si>
  <si>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</si>
  <si>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</si>
  <si>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</si>
  <si>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</si>
  <si>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</si>
  <si>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</si>
  <si>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</si>
  <si>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</si>
  <si>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</si>
  <si>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</si>
  <si>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</si>
  <si>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</si>
  <si>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</si>
  <si>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</si>
  <si>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</si>
  <si>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</si>
  <si>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</si>
  <si>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</si>
  <si>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</si>
  <si>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</si>
  <si>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</si>
  <si>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</si>
  <si>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</si>
  <si>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</si>
  <si>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</si>
  <si>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</si>
  <si>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</si>
  <si>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</si>
  <si>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</si>
  <si>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</si>
  <si>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</si>
  <si>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</si>
  <si>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</si>
  <si>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</si>
  <si>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</si>
  <si>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</si>
  <si>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</si>
  <si>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</si>
  <si>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</si>
  <si>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</si>
  <si>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</si>
  <si>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</si>
  <si>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</si>
  <si>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</si>
  <si>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</si>
  <si>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</si>
  <si>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</si>
  <si>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</si>
  <si>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</si>
  <si>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</si>
  <si>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</si>
  <si>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</si>
  <si>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</si>
  <si>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</si>
  <si>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</si>
  <si>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</si>
  <si>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</si>
  <si>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</si>
  <si>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</si>
  <si>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</si>
  <si>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</si>
  <si>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</si>
  <si>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</si>
  <si>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</si>
  <si>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</si>
  <si>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</si>
  <si>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</si>
  <si>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</si>
  <si>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</si>
  <si>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</si>
  <si>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</si>
  <si>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</si>
  <si>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</si>
  <si>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</si>
  <si>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</si>
  <si>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</si>
  <si>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</si>
  <si>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</si>
  <si>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</si>
  <si>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</si>
  <si>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</si>
  <si>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</si>
  <si>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</si>
  <si>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</si>
  <si>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</si>
  <si>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</si>
  <si>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</si>
  <si>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</si>
  <si>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</si>
  <si>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</si>
  <si>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</si>
  <si>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</si>
  <si>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</si>
  <si>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</si>
  <si>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</si>
  <si>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</si>
  <si>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</si>
  <si>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</si>
  <si>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</si>
  <si>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</si>
  <si>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</si>
  <si>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</si>
  <si>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</si>
  <si>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</si>
  <si>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</si>
  <si>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</si>
  <si>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</si>
  <si>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</si>
  <si>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</si>
  <si>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</si>
  <si>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</si>
  <si>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</si>
  <si>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</si>
  <si>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</si>
  <si>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</si>
  <si>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</si>
  <si>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</si>
  <si>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</si>
  <si>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</si>
  <si>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</si>
  <si>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</si>
  <si>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</si>
  <si>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</si>
  <si>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</si>
  <si>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</si>
  <si>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</si>
  <si>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</si>
  <si>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</si>
  <si>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</si>
  <si>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</si>
  <si>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</si>
  <si>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</si>
  <si>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</si>
  <si>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</si>
  <si>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</si>
  <si>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</si>
  <si>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</si>
  <si>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</si>
  <si>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</si>
  <si>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</si>
  <si>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</si>
  <si>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</si>
  <si>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</si>
  <si>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</si>
  <si>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</si>
  <si>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</si>
  <si>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</si>
  <si>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</si>
  <si>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</si>
  <si>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</si>
  <si>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</si>
  <si>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</si>
  <si>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</si>
  <si>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</si>
  <si>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</si>
  <si>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</si>
  <si>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</si>
  <si>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</si>
  <si>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</si>
  <si>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</si>
  <si>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</si>
  <si>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</si>
  <si>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</si>
  <si>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</si>
  <si>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</si>
  <si>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</si>
  <si>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</si>
  <si>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</si>
  <si>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</si>
  <si>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</si>
  <si>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</si>
  <si>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</si>
  <si>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</si>
  <si>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</si>
  <si>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</si>
  <si>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</si>
  <si>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</si>
  <si>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</si>
  <si>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</si>
  <si>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</si>
  <si>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</si>
  <si>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</si>
  <si>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</si>
  <si>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</si>
  <si>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</si>
  <si>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</si>
  <si>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</si>
  <si>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</si>
  <si>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</si>
  <si>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</si>
  <si>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</si>
  <si>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</si>
  <si>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</si>
  <si>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</si>
  <si>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</si>
  <si>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</si>
  <si>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</si>
  <si>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</si>
  <si>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</si>
  <si>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</si>
  <si>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</si>
  <si>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</si>
  <si>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</si>
  <si>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</si>
  <si>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</si>
  <si>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</si>
  <si>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</si>
  <si>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</si>
  <si>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</si>
  <si>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</si>
  <si>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</si>
  <si>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</si>
  <si>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</si>
  <si>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</si>
  <si>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</si>
  <si>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</si>
  <si>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</si>
  <si>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</si>
  <si>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</si>
  <si>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</si>
  <si>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</si>
  <si>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</si>
  <si>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</si>
  <si>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</si>
  <si>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</si>
  <si>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</si>
  <si>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</si>
  <si>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</si>
  <si>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</si>
  <si>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</si>
  <si>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</si>
  <si>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</si>
  <si>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</si>
  <si>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</si>
  <si>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</si>
  <si>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</si>
  <si>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</si>
  <si>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</si>
  <si>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</si>
  <si>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</si>
  <si>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</si>
  <si>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</si>
  <si>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</si>
  <si>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</si>
  <si>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</si>
  <si>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</si>
  <si>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</si>
  <si>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</si>
  <si>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</si>
  <si>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</si>
  <si>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</si>
  <si>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</si>
  <si>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</si>
  <si>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</si>
  <si>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</si>
  <si>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</si>
  <si>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</si>
  <si>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</si>
  <si>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</si>
  <si>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</si>
  <si>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</si>
  <si>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</si>
  <si>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</si>
  <si>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</si>
  <si>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</si>
  <si>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</si>
  <si>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</si>
  <si>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</si>
  <si>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</si>
  <si>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</si>
  <si>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</si>
  <si>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</si>
  <si>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</si>
  <si>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</si>
  <si>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</si>
  <si>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</si>
  <si>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</si>
  <si>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</si>
  <si>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</si>
  <si>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</si>
  <si>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</si>
  <si>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</si>
  <si>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</si>
  <si>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</si>
  <si>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</si>
  <si>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</si>
  <si>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</si>
  <si>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</si>
  <si>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</si>
  <si>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</si>
  <si>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</si>
  <si>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</si>
  <si>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</si>
  <si>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</si>
  <si>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</si>
  <si>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</si>
  <si>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</si>
  <si>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</si>
  <si>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</si>
  <si>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</si>
  <si>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</si>
  <si>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</si>
  <si>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</si>
  <si>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</si>
  <si>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</si>
  <si>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</si>
  <si>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</si>
  <si>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</si>
  <si>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</si>
  <si>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</si>
  <si>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</si>
  <si>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</si>
  <si>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</si>
  <si>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</si>
  <si>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</si>
  <si>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</si>
  <si>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</si>
  <si>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</si>
  <si>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</si>
  <si>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</si>
  <si>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</si>
  <si>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</si>
  <si>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</si>
  <si>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</si>
  <si>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</si>
  <si>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</si>
  <si>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</si>
  <si>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</si>
  <si>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</si>
  <si>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</si>
  <si>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</si>
  <si>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</si>
  <si>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</si>
  <si>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</si>
  <si>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</si>
  <si>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</si>
  <si>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</si>
  <si>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</si>
  <si>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</si>
  <si>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</si>
  <si>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</si>
  <si>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</si>
  <si>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</si>
  <si>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</si>
  <si>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</si>
  <si>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</si>
  <si>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</si>
  <si>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</si>
  <si>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</si>
  <si>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</si>
  <si>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</si>
  <si>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</si>
  <si>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</si>
  <si>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</si>
  <si>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</si>
  <si>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</si>
  <si>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</si>
  <si>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</si>
  <si>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</si>
  <si>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</si>
  <si>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</si>
  <si>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</si>
  <si>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</si>
  <si>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</si>
  <si>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</si>
  <si>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</si>
  <si>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</si>
  <si>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</si>
  <si>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</si>
  <si>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</si>
  <si>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</si>
  <si>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</si>
  <si>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</si>
  <si>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</si>
  <si>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</si>
  <si>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</si>
  <si>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</si>
  <si>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</si>
  <si>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</si>
  <si>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</si>
  <si>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</si>
  <si>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</si>
  <si>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</si>
  <si>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</si>
  <si>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</si>
  <si>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</si>
  <si>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</si>
  <si>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</si>
  <si>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</si>
  <si>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</si>
  <si>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</si>
  <si>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</si>
  <si>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</si>
  <si>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</si>
  <si>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</si>
  <si>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</si>
  <si>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</si>
  <si>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</si>
  <si>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</si>
  <si>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</si>
  <si>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</si>
  <si>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</si>
  <si>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</si>
  <si>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</si>
  <si>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</si>
  <si>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</si>
  <si>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</si>
  <si>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</si>
  <si>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</si>
  <si>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</si>
  <si>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</si>
  <si>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</si>
  <si>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</si>
  <si>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</si>
  <si>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</si>
  <si>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</si>
  <si>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</si>
  <si>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</si>
  <si>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</si>
  <si>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</si>
  <si>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</si>
  <si>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</si>
  <si>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</si>
  <si>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</si>
  <si>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</si>
  <si>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</si>
  <si>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</si>
  <si>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</si>
  <si>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</si>
  <si>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</si>
  <si>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</si>
  <si>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</si>
  <si>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</si>
  <si>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</si>
  <si>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</si>
  <si>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</si>
  <si>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</si>
  <si>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</si>
  <si>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</si>
  <si>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</si>
  <si>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</si>
  <si>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</si>
  <si>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</si>
  <si>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</si>
  <si>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</si>
  <si>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</si>
  <si>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</si>
  <si>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</si>
  <si>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</si>
  <si>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</si>
  <si>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</si>
  <si>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</si>
  <si>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</si>
  <si>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</si>
  <si>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</si>
  <si>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</si>
  <si>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</si>
  <si>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</si>
  <si>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</si>
  <si>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</si>
  <si>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</si>
  <si>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</si>
  <si>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</si>
  <si>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</si>
  <si>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</si>
  <si>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</si>
  <si>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</si>
  <si>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</si>
  <si>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</si>
  <si>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</si>
  <si>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</si>
  <si>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</si>
  <si>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</si>
  <si>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</si>
  <si>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</si>
  <si>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</si>
  <si>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</si>
  <si>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</si>
  <si>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</si>
  <si>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</si>
  <si>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</si>
  <si>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</si>
  <si>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</si>
  <si>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</si>
  <si>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</si>
  <si>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</si>
  <si>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</si>
  <si>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</si>
  <si>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</si>
  <si>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</si>
  <si>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</si>
  <si>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</si>
  <si>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</si>
  <si>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</si>
  <si>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</si>
  <si>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</si>
  <si>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</si>
  <si>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</si>
  <si>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</si>
  <si>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</si>
  <si>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</si>
  <si>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</si>
  <si>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</si>
  <si>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</si>
  <si>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</si>
  <si>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</si>
  <si>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</si>
  <si>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</si>
  <si>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</si>
  <si>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</si>
  <si>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</si>
  <si>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</si>
  <si>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</si>
  <si>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</si>
  <si>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</si>
  <si>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</si>
  <si>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</si>
  <si>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</si>
  <si>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</si>
  <si>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</si>
  <si>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</si>
  <si>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</si>
  <si>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</si>
  <si>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</si>
  <si>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</si>
  <si>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</si>
  <si>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</si>
  <si>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</si>
  <si>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</si>
  <si>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</si>
  <si>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</si>
  <si>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</si>
  <si>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</si>
  <si>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</si>
  <si>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</si>
  <si>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</si>
  <si>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</si>
  <si>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</si>
  <si>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</si>
  <si>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</si>
  <si>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</si>
  <si>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</si>
  <si>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</si>
  <si>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</si>
  <si>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</si>
  <si>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</si>
  <si>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</si>
  <si>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</si>
  <si>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</si>
  <si>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</si>
  <si>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</si>
  <si>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</si>
  <si>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</si>
  <si>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</si>
  <si>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</si>
  <si>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</si>
  <si>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</si>
  <si>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</si>
  <si>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</si>
  <si>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</si>
  <si>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</si>
  <si>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</si>
  <si>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</si>
  <si>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</si>
  <si>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</si>
  <si>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</si>
  <si>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</si>
  <si>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</si>
  <si>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</si>
  <si>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</si>
  <si>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</si>
  <si>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</si>
  <si>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</si>
  <si>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</si>
  <si>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</si>
  <si>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</si>
  <si>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</si>
  <si>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</si>
  <si>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</si>
  <si>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</si>
  <si>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</si>
  <si>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</si>
  <si>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</si>
  <si>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</si>
  <si>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</si>
  <si>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</si>
  <si>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</si>
  <si>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</si>
  <si>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</si>
  <si>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</si>
  <si>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</si>
  <si>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</si>
  <si>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</si>
  <si>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</si>
  <si>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</si>
  <si>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</si>
  <si>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</si>
  <si>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</si>
  <si>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</si>
  <si>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</si>
  <si>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</si>
  <si>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</si>
  <si>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</si>
  <si>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</si>
  <si>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</si>
  <si>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</si>
  <si>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</si>
  <si>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</si>
  <si>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</si>
  <si>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</si>
  <si>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</si>
  <si>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</si>
  <si>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</si>
  <si>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</si>
  <si>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</si>
  <si>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</si>
  <si>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</si>
  <si>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</si>
  <si>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</si>
  <si>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</si>
  <si>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</si>
  <si>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</si>
  <si>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</si>
  <si>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</si>
  <si>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</si>
  <si>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</si>
  <si>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</si>
  <si>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</si>
  <si>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</si>
  <si>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</si>
  <si>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</si>
  <si>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</si>
  <si>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</si>
  <si>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</si>
  <si>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</si>
  <si>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</si>
  <si>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</si>
  <si>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</si>
  <si>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</si>
  <si>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</si>
  <si>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</si>
  <si>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</si>
  <si>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</si>
  <si>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</si>
  <si>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</si>
  <si>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</si>
  <si>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</si>
  <si>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</si>
  <si>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</si>
  <si>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</si>
  <si>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</si>
  <si>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</si>
  <si>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</si>
  <si>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</si>
  <si>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</si>
  <si>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</si>
  <si>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</si>
  <si>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</si>
  <si>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</si>
  <si>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</si>
  <si>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</si>
  <si>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</si>
  <si>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</si>
  <si>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</si>
  <si>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</si>
  <si>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</si>
  <si>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</si>
  <si>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</si>
  <si>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</si>
  <si>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</si>
  <si>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</si>
  <si>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</si>
  <si>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</si>
  <si>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</si>
  <si>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</si>
  <si>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</si>
  <si>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</si>
  <si>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</si>
  <si>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</si>
  <si>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</si>
  <si>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</si>
  <si>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</si>
  <si>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</si>
  <si>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</si>
  <si>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</si>
  <si>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</si>
  <si>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</si>
  <si>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</si>
  <si>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</si>
  <si>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</si>
  <si>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</si>
  <si>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</si>
  <si>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</si>
  <si>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</si>
  <si>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</si>
  <si>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</si>
  <si>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</si>
  <si>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</si>
  <si>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</si>
  <si>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</si>
  <si>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</si>
  <si>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</si>
  <si>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</si>
  <si>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</si>
  <si>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</si>
  <si>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</si>
  <si>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</si>
  <si>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</si>
  <si>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</si>
  <si>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</si>
  <si>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</si>
  <si>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</si>
  <si>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</si>
  <si>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</si>
  <si>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</si>
  <si>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</si>
  <si>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</si>
  <si>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</si>
  <si>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</si>
  <si>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</si>
  <si>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</si>
  <si>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</si>
  <si>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</si>
  <si>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</si>
  <si>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</si>
  <si>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</si>
  <si>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</si>
  <si>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</si>
  <si>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</si>
  <si>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</si>
  <si>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</si>
  <si>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</si>
  <si>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</si>
  <si>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</si>
  <si>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</si>
  <si>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</si>
  <si>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</si>
  <si>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</si>
  <si>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</si>
  <si>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</si>
  <si>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</si>
  <si>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</si>
  <si>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</si>
  <si>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</si>
  <si>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</si>
  <si>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</si>
  <si>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</si>
  <si>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</si>
  <si>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</si>
  <si>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</si>
  <si>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</si>
  <si>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</si>
  <si>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</si>
  <si>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</si>
  <si>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</si>
  <si>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</si>
  <si>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</si>
  <si>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</si>
  <si>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</si>
  <si>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</si>
  <si>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</si>
  <si>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</si>
  <si>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</si>
  <si>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</si>
  <si>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</si>
  <si>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</si>
  <si>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</si>
  <si>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</si>
  <si>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</si>
  <si>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</si>
  <si>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</si>
  <si>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</si>
  <si>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</si>
  <si>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</si>
  <si>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</si>
  <si>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</si>
  <si>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</si>
  <si>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</si>
  <si>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</si>
  <si>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</si>
  <si>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</si>
  <si>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</si>
  <si>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</si>
  <si>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</si>
  <si>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</si>
  <si>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</si>
  <si>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</si>
  <si>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</si>
  <si>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</si>
  <si>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</si>
  <si>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</si>
  <si>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</si>
  <si>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</si>
  <si>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</si>
  <si>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</si>
  <si>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</si>
  <si>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</si>
  <si>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</si>
  <si>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</si>
  <si>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</si>
  <si>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</si>
  <si>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</si>
  <si>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</si>
  <si>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</si>
  <si>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</si>
  <si>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</si>
  <si>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</si>
  <si>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</si>
  <si>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</si>
  <si>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</si>
  <si>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</si>
  <si>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</si>
  <si>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</si>
  <si>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</si>
  <si>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</si>
  <si>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</si>
  <si>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</si>
  <si>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</si>
  <si>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</si>
  <si>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</si>
  <si>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</si>
  <si>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</si>
  <si>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</si>
  <si>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</si>
  <si>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</si>
  <si>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</si>
  <si>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</si>
  <si>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</si>
  <si>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</si>
  <si>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</si>
  <si>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</si>
  <si>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</si>
  <si>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</si>
  <si>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</si>
  <si>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</si>
  <si>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</si>
  <si>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</si>
  <si>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</si>
  <si>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</si>
  <si>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</si>
  <si>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</si>
  <si>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</si>
  <si>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</si>
  <si>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</si>
  <si>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</si>
  <si>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</si>
  <si>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</si>
  <si>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</si>
  <si>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</si>
  <si>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</si>
  <si>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</si>
  <si>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</si>
  <si>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</si>
  <si>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</si>
  <si>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</si>
  <si>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</si>
  <si>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</si>
  <si>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</si>
  <si>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</si>
  <si>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</si>
  <si>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</si>
  <si>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</si>
  <si>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</si>
  <si>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</si>
  <si>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</si>
  <si>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</si>
  <si>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</si>
  <si>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</si>
  <si>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</si>
  <si>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</si>
  <si>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</si>
  <si>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</si>
  <si>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</si>
  <si>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</si>
  <si>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</si>
  <si>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</si>
  <si>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</si>
  <si>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</si>
  <si>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</si>
  <si>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</si>
  <si>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</si>
  <si>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</si>
  <si>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</si>
  <si>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</si>
  <si>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</si>
  <si>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</si>
  <si>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</si>
  <si>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</si>
  <si>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</si>
  <si>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</si>
  <si>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</si>
  <si>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</si>
  <si>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</si>
  <si>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</si>
  <si>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</si>
  <si>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</si>
  <si>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</si>
  <si>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</si>
  <si>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</si>
  <si>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</si>
  <si>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</si>
  <si>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</si>
  <si>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</si>
  <si>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</si>
  <si>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</si>
  <si>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</si>
  <si>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</si>
  <si>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</si>
  <si>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</si>
  <si>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</si>
  <si>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</si>
  <si>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</si>
  <si>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</si>
  <si>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</si>
  <si>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</si>
  <si>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</si>
  <si>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</si>
  <si>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</si>
  <si>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</si>
  <si>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</si>
  <si>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</si>
  <si>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</si>
  <si>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</si>
  <si>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</si>
  <si>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</si>
  <si>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</si>
  <si>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</si>
  <si>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</si>
  <si>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</si>
  <si>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</si>
  <si>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</si>
  <si>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</si>
  <si>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</si>
  <si>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</si>
  <si>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</si>
  <si>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</si>
  <si>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</si>
  <si>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</si>
  <si>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</si>
  <si>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</si>
  <si>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</si>
  <si>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</si>
  <si>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</si>
  <si>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</si>
  <si>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</si>
  <si>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</si>
  <si>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</si>
  <si>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</si>
  <si>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</si>
  <si>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</si>
  <si>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</si>
  <si>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</si>
  <si>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</si>
  <si>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</si>
  <si>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</si>
  <si>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</si>
  <si>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</si>
  <si>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</si>
  <si>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</si>
  <si>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</si>
  <si>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</si>
  <si>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</si>
  <si>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</si>
  <si>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</si>
  <si>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</si>
  <si>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</si>
  <si>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</si>
  <si>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</si>
  <si>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</si>
  <si>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</si>
  <si>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</si>
  <si>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</si>
  <si>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</si>
  <si>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</si>
  <si>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</si>
  <si>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</si>
  <si>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</si>
  <si>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</si>
  <si>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</si>
  <si>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</si>
  <si>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</si>
  <si>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</si>
  <si>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</si>
  <si>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</si>
  <si>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</si>
  <si>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</si>
  <si>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</si>
  <si>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</si>
  <si>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</si>
  <si>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</si>
  <si>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</si>
  <si>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</si>
  <si>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</si>
  <si>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</si>
  <si>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</si>
  <si>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</si>
  <si>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</si>
  <si>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</si>
  <si>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</si>
  <si>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</si>
  <si>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</si>
  <si>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</si>
  <si>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</si>
  <si>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</si>
  <si>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</si>
  <si>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</si>
  <si>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</si>
  <si>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</si>
  <si>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</si>
  <si>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</si>
  <si>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</si>
  <si>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</si>
  <si>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</si>
  <si>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</si>
  <si>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</si>
  <si>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</si>
  <si>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</si>
  <si>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</si>
  <si>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</si>
  <si>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</si>
  <si>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</si>
  <si>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</si>
  <si>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</si>
  <si>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</si>
  <si>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</si>
  <si>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</si>
  <si>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</si>
  <si>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</si>
  <si>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</si>
  <si>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</si>
  <si>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</si>
  <si>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</si>
  <si>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</si>
  <si>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</si>
  <si>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</si>
  <si>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</si>
  <si>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</si>
  <si>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</si>
  <si>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</si>
  <si>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</si>
  <si>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</si>
  <si>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</si>
  <si>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</si>
  <si>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</si>
  <si>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</si>
  <si>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</si>
  <si>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</si>
  <si>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</si>
  <si>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</si>
  <si>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</si>
  <si>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</si>
  <si>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</si>
  <si>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</si>
  <si>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</si>
  <si>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</si>
  <si>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</si>
  <si>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</si>
  <si>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</si>
  <si>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</si>
  <si>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</si>
  <si>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</si>
  <si>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</si>
  <si>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</si>
  <si>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</si>
  <si>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</si>
  <si>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</si>
  <si>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</si>
  <si>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</si>
  <si>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</si>
  <si>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</si>
  <si>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</si>
  <si>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</si>
  <si>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</si>
  <si>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</si>
  <si>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</si>
  <si>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</si>
  <si>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</si>
  <si>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</si>
  <si>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</si>
  <si>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</si>
  <si>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</si>
  <si>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</si>
  <si>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</si>
  <si>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</si>
  <si>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</si>
  <si>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</si>
  <si>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</si>
  <si>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</si>
  <si>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</si>
  <si>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</si>
  <si>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</si>
  <si>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</si>
  <si>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</si>
  <si>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</si>
  <si>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</si>
  <si>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</si>
  <si>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</si>
  <si>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</si>
  <si>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</si>
  <si>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</si>
  <si>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</si>
  <si>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</si>
  <si>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</si>
  <si>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</si>
  <si>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</si>
  <si>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</si>
  <si>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</si>
  <si>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</si>
  <si>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</si>
  <si>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</si>
  <si>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</si>
  <si>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</si>
  <si>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</si>
  <si>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</si>
  <si>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</si>
  <si>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</si>
  <si>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</si>
  <si>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</si>
  <si>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</si>
  <si>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</si>
  <si>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</si>
  <si>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</si>
  <si>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</si>
  <si>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</si>
  <si>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</si>
  <si>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</si>
  <si>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</si>
  <si>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</si>
  <si>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</si>
  <si>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</si>
  <si>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</si>
  <si>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</si>
  <si>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</si>
  <si>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</si>
  <si>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</si>
  <si>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</si>
  <si>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</si>
  <si>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</si>
  <si>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</si>
  <si>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</si>
  <si>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</si>
  <si>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</si>
  <si>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</si>
  <si>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</si>
  <si>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</si>
  <si>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</si>
  <si>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</si>
  <si>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</si>
  <si>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</si>
  <si>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</si>
  <si>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</si>
  <si>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</si>
  <si>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</si>
  <si>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</si>
  <si>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</si>
  <si>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</si>
  <si>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</si>
  <si>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</si>
  <si>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</si>
  <si>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</si>
  <si>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</si>
  <si>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</si>
  <si>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</si>
  <si>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</si>
  <si>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</si>
  <si>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</si>
  <si>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</si>
  <si>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</si>
  <si>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</si>
  <si>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</si>
  <si>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</si>
  <si>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</si>
  <si>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</si>
  <si>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</si>
  <si>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</si>
  <si>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</si>
  <si>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</si>
  <si>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</si>
  <si>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</si>
  <si>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</si>
  <si>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</si>
  <si>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</si>
  <si>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</si>
  <si>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</si>
  <si>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</si>
  <si>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</si>
  <si>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</si>
  <si>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</si>
  <si>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</si>
  <si>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</si>
  <si>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</si>
  <si>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</si>
  <si>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</si>
  <si>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</si>
  <si>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</si>
  <si>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</si>
  <si>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</si>
  <si>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</si>
  <si>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</si>
  <si>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</si>
  <si>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</si>
  <si>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</si>
  <si>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</si>
  <si>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</si>
  <si>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</si>
  <si>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</si>
  <si>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</si>
  <si>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</si>
  <si>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</si>
  <si>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</si>
  <si>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</si>
  <si>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</si>
  <si>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</si>
  <si>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</si>
  <si>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</si>
  <si>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</si>
  <si>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</si>
  <si>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</si>
  <si>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</si>
  <si>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</si>
  <si>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</si>
  <si>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</si>
  <si>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</si>
  <si>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</si>
  <si>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</si>
  <si>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</si>
  <si>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</si>
  <si>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</si>
  <si>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</si>
  <si>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</si>
  <si>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</si>
  <si>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</si>
  <si>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</si>
  <si>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</si>
  <si>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</si>
  <si>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</si>
  <si>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</si>
  <si>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</si>
  <si>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</si>
  <si>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</si>
  <si>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</si>
  <si>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</si>
  <si>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</si>
  <si>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</si>
  <si>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</si>
  <si>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</si>
  <si>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</si>
  <si>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</si>
  <si>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</si>
  <si>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</si>
  <si>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</si>
  <si>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</si>
  <si>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</si>
  <si>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</si>
  <si>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</si>
  <si>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</si>
  <si>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</si>
  <si>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</si>
  <si>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</si>
  <si>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</si>
  <si>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</si>
  <si>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</si>
  <si>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</si>
  <si>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</si>
  <si>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</si>
  <si>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</si>
  <si>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</si>
  <si>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</si>
  <si>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</si>
  <si>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</si>
  <si>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</si>
  <si>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</si>
  <si>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</si>
  <si>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</si>
  <si>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</si>
  <si>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</si>
  <si>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</si>
  <si>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</si>
  <si>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</si>
  <si>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</si>
  <si>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</si>
  <si>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</si>
  <si>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</si>
  <si>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</si>
  <si>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</si>
  <si>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</si>
  <si>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</si>
  <si>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</si>
  <si>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</si>
  <si>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</si>
  <si>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</si>
  <si>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</si>
  <si>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</si>
  <si>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</si>
  <si>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</si>
  <si>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</si>
  <si>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</si>
  <si>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</si>
  <si>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</si>
  <si>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</si>
  <si>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</si>
  <si>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</si>
  <si>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</si>
  <si>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</si>
  <si>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</si>
  <si>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</si>
  <si>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</si>
  <si>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</si>
  <si>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</si>
  <si>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</si>
  <si>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</si>
  <si>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</si>
  <si>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</si>
  <si>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</si>
  <si>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</si>
  <si>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</si>
  <si>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</si>
  <si>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</si>
  <si>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</si>
  <si>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</si>
  <si>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</si>
  <si>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</si>
  <si>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</si>
  <si>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</si>
  <si>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</si>
  <si>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</si>
  <si>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</si>
  <si>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</si>
  <si>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</si>
  <si>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</si>
  <si>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</si>
  <si>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</si>
  <si>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</si>
  <si>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</si>
  <si>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</si>
  <si>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</si>
  <si>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</si>
  <si>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</si>
  <si>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</si>
  <si>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</si>
  <si>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</si>
  <si>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</si>
  <si>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</si>
  <si>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</si>
  <si>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</si>
  <si>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</si>
  <si>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</si>
  <si>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</si>
  <si>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</si>
  <si>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</si>
  <si>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</si>
  <si>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</si>
  <si>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</si>
  <si>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</si>
  <si>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</si>
  <si>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</si>
  <si>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</si>
  <si>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</si>
  <si>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</si>
  <si>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</si>
  <si>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</si>
  <si>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</si>
  <si>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</si>
  <si>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</si>
  <si>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</si>
  <si>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</si>
  <si>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</si>
  <si>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</si>
  <si>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</si>
  <si>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</si>
  <si>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</si>
  <si>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</si>
  <si>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</si>
  <si>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</si>
  <si>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</si>
  <si>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</si>
  <si>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</si>
  <si>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</si>
  <si>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</si>
  <si>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</si>
  <si>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</si>
  <si>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</si>
  <si>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</si>
  <si>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</si>
  <si>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</si>
  <si>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</si>
  <si>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</si>
  <si>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</si>
  <si>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</si>
  <si>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</si>
  <si>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</si>
  <si>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</si>
  <si>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</si>
  <si>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</si>
  <si>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</si>
  <si>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</si>
  <si>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</si>
  <si>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</si>
  <si>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</si>
  <si>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</si>
  <si>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</si>
  <si>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</si>
  <si>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</si>
  <si>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</si>
  <si>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</si>
  <si>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</si>
  <si>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</si>
  <si>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</si>
  <si>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</si>
  <si>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</si>
  <si>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</si>
  <si>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</si>
  <si>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</si>
  <si>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</si>
  <si>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</si>
  <si>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</si>
  <si>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</si>
  <si>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</si>
  <si>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</si>
  <si>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</si>
  <si>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</si>
  <si>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</si>
  <si>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</si>
  <si>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</si>
  <si>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</si>
  <si>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</si>
  <si>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</si>
  <si>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</si>
  <si>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</si>
  <si>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</si>
  <si>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</si>
  <si>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</si>
  <si>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</si>
  <si>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</si>
  <si>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</si>
  <si>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</si>
  <si>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</si>
  <si>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</si>
  <si>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</si>
  <si>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</si>
  <si>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</si>
  <si>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</si>
  <si>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</si>
  <si>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</si>
  <si>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</si>
  <si>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</si>
  <si>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</si>
  <si>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</si>
  <si>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</si>
  <si>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</si>
  <si>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</si>
  <si>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</si>
  <si>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</si>
  <si>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</si>
  <si>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</si>
  <si>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</si>
  <si>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</si>
  <si>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</si>
  <si>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</si>
  <si>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</si>
  <si>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</si>
  <si>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</si>
  <si>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</si>
  <si>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</si>
  <si>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</si>
  <si>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</si>
  <si>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</si>
  <si>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</si>
  <si>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</si>
  <si>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</si>
  <si>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</si>
  <si>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</si>
  <si>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</si>
  <si>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</si>
  <si>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</si>
  <si>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</si>
  <si>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</si>
  <si>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</si>
  <si>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</si>
  <si>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</si>
  <si>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</si>
  <si>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</si>
  <si>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</si>
  <si>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</si>
  <si>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</si>
  <si>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</si>
  <si>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</si>
  <si>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</si>
  <si>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</si>
  <si>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</si>
  <si>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</si>
  <si>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</si>
  <si>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</si>
  <si>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</si>
  <si>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</si>
  <si>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</si>
  <si>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</si>
  <si>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</si>
  <si>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</si>
  <si>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</si>
  <si>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</si>
  <si>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</si>
  <si>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</si>
  <si>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</si>
  <si>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</si>
  <si>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</si>
  <si>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</si>
  <si>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</si>
  <si>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</si>
  <si>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</si>
  <si>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</si>
  <si>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</si>
  <si>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</si>
  <si>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</si>
  <si>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</si>
  <si>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</si>
  <si>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</si>
  <si>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</si>
  <si>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</si>
  <si>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</si>
  <si>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</si>
  <si>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</si>
  <si>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</si>
  <si>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</si>
  <si>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</si>
  <si>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</si>
  <si>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</si>
  <si>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</si>
  <si>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</si>
  <si>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</si>
  <si>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</si>
  <si>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</si>
  <si>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</si>
  <si>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</si>
  <si>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</si>
  <si>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</si>
  <si>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</si>
  <si>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</si>
  <si>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</si>
  <si>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</si>
  <si>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</si>
  <si>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</si>
  <si>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</si>
  <si>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</si>
  <si>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</si>
  <si>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</si>
  <si>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</si>
  <si>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</si>
  <si>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</si>
  <si>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</si>
  <si>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</si>
  <si>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</si>
  <si>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</si>
  <si>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</si>
  <si>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</si>
  <si>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</si>
  <si>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</si>
  <si>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</si>
  <si>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</si>
  <si>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</si>
  <si>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</si>
  <si>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</si>
  <si>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</si>
  <si>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</si>
  <si>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</si>
  <si>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</si>
  <si>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</si>
  <si>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</si>
  <si>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</si>
  <si>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</si>
  <si>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</si>
  <si>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</si>
  <si>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</si>
  <si>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</si>
  <si>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</si>
  <si>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</si>
  <si>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</si>
  <si>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</si>
  <si>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</si>
  <si>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</si>
  <si>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</si>
  <si>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</si>
  <si>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</si>
  <si>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</si>
  <si>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</si>
  <si>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</si>
  <si>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</si>
  <si>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</si>
  <si>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</si>
  <si>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</si>
  <si>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</si>
  <si>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</si>
  <si>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</si>
  <si>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</si>
  <si>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</si>
  <si>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</si>
  <si>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</si>
  <si>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</si>
  <si>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</si>
  <si>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</si>
  <si>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</si>
  <si>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</si>
  <si>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</si>
  <si>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</si>
  <si>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</si>
  <si>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</si>
  <si>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</si>
  <si>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</si>
  <si>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</si>
  <si>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</si>
  <si>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</si>
  <si>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</si>
  <si>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</si>
  <si>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</si>
  <si>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</si>
  <si>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</si>
  <si>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</si>
  <si>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</si>
  <si>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</si>
  <si>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</si>
  <si>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</si>
  <si>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</si>
  <si>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</si>
  <si>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</si>
  <si>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</si>
  <si>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</si>
  <si>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</si>
  <si>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</si>
  <si>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</si>
  <si>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</si>
  <si>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</si>
  <si>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</si>
  <si>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</si>
  <si>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</si>
  <si>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</si>
  <si>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</si>
  <si>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</si>
  <si>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</si>
  <si>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</si>
  <si>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</si>
  <si>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</si>
  <si>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</si>
  <si>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</si>
  <si>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</si>
  <si>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</si>
  <si>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</si>
  <si>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</si>
  <si>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</si>
  <si>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</si>
  <si>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</si>
  <si>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</si>
  <si>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</si>
  <si>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</si>
  <si>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</si>
  <si>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</si>
  <si>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</si>
  <si>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</si>
  <si>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</si>
  <si>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</si>
  <si>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</si>
  <si>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</si>
  <si>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</si>
  <si>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</si>
  <si>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</si>
  <si>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</si>
  <si>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</si>
  <si>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</si>
  <si>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</si>
  <si>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</si>
  <si>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</si>
  <si>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</si>
  <si>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</si>
  <si>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</si>
  <si>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</si>
  <si>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</si>
  <si>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</si>
  <si>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</si>
  <si>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</si>
  <si>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</si>
  <si>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</si>
  <si>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</si>
  <si>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</si>
  <si>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</si>
  <si>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</si>
  <si>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</si>
  <si>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</si>
  <si>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</si>
  <si>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</si>
  <si>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</si>
  <si>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</si>
  <si>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</si>
  <si>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</si>
  <si>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</si>
  <si>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</si>
  <si>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</si>
  <si>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</si>
  <si>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</si>
  <si>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</si>
  <si>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</si>
  <si>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</si>
  <si>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</si>
  <si>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</si>
  <si>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</si>
  <si>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</si>
  <si>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</si>
  <si>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</si>
  <si>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</si>
  <si>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</si>
  <si>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</si>
  <si>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</si>
  <si>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</si>
  <si>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</si>
  <si>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</si>
  <si>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</si>
  <si>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</si>
  <si>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</si>
  <si>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</si>
  <si>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</si>
  <si>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</si>
  <si>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</si>
  <si>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</si>
  <si>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</si>
  <si>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</si>
  <si>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</si>
  <si>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</si>
  <si>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</si>
  <si>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</si>
  <si>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</si>
  <si>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</si>
  <si>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</si>
  <si>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</si>
  <si>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</si>
  <si>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</si>
  <si>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</si>
  <si>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</si>
  <si>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</si>
  <si>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</si>
  <si>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</si>
  <si>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</si>
  <si>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</si>
  <si>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</si>
  <si>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</si>
  <si>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</si>
  <si>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</si>
  <si>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</si>
  <si>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</si>
  <si>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</si>
  <si>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</si>
  <si>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</si>
  <si>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</si>
  <si>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</si>
  <si>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</si>
  <si>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</si>
  <si>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</si>
  <si>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</si>
  <si>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</si>
  <si>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</si>
  <si>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</si>
  <si>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</si>
  <si>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</si>
  <si>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</si>
  <si>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</si>
  <si>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</si>
  <si>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</si>
  <si>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</si>
  <si>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</si>
  <si>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</si>
  <si>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</si>
  <si>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</si>
  <si>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</si>
  <si>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</si>
  <si>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</si>
  <si>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</si>
  <si>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</si>
  <si>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</si>
  <si>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</si>
  <si>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</si>
  <si>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</si>
  <si>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</si>
  <si>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</si>
  <si>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</si>
  <si>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</si>
  <si>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</si>
  <si>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</si>
  <si>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</si>
  <si>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</si>
  <si>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</si>
  <si>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</si>
  <si>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</si>
  <si>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</si>
  <si>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</si>
  <si>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</si>
  <si>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</si>
  <si>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</si>
  <si>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</si>
  <si>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</si>
  <si>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</si>
  <si>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</si>
  <si>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</si>
  <si>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</si>
  <si>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</si>
  <si>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</si>
  <si>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</si>
  <si>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</si>
  <si>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</si>
  <si>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</si>
  <si>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</si>
  <si>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</si>
  <si>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</si>
  <si>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</si>
  <si>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</si>
  <si>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</si>
  <si>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</si>
  <si>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</si>
  <si>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</si>
  <si>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</si>
  <si>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</si>
  <si>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</si>
  <si>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</si>
  <si>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</si>
  <si>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</si>
  <si>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</si>
  <si>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</si>
  <si>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</si>
  <si>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</si>
  <si>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</si>
  <si>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</si>
  <si>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</si>
  <si>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</si>
  <si>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</si>
  <si>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</si>
  <si>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</si>
  <si>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</si>
  <si>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</si>
  <si>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</si>
  <si>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</si>
  <si>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</si>
  <si>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</si>
  <si>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</si>
  <si>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</si>
  <si>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</si>
  <si>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</si>
  <si>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</si>
  <si>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</si>
  <si>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</si>
  <si>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</si>
  <si>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</si>
  <si>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</si>
  <si>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</si>
  <si>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</si>
  <si>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</si>
  <si>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</si>
  <si>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</si>
  <si>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</si>
  <si>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</si>
  <si>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</si>
  <si>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</si>
  <si>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</si>
  <si>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</si>
  <si>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</si>
  <si>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</si>
  <si>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</si>
  <si>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</si>
  <si>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</si>
  <si>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</si>
  <si>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</si>
  <si>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</si>
  <si>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</si>
  <si>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</si>
  <si>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</si>
  <si>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</si>
  <si>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</si>
  <si>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</si>
  <si>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</si>
  <si>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</si>
  <si>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</si>
  <si>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</si>
  <si>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</si>
  <si>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</si>
  <si>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</si>
  <si>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</si>
  <si>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</si>
  <si>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</si>
  <si>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</si>
  <si>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</si>
  <si>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</si>
  <si>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</si>
  <si>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</si>
  <si>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</si>
  <si>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</si>
  <si>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</si>
  <si>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</si>
  <si>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</si>
  <si>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</si>
  <si>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</si>
  <si>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</si>
  <si>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</si>
  <si>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</si>
  <si>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</si>
  <si>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</si>
  <si>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</si>
  <si>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</si>
  <si>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</si>
  <si>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</si>
  <si>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</si>
  <si>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</si>
  <si>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</si>
  <si>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</si>
  <si>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</si>
  <si>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</si>
  <si>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</si>
  <si>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</si>
  <si>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</si>
  <si>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</si>
  <si>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</si>
  <si>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</si>
  <si>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</si>
  <si>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</si>
  <si>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</si>
  <si>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</si>
  <si>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</si>
  <si>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</si>
  <si>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</si>
  <si>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</si>
  <si>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</si>
  <si>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</si>
  <si>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</si>
  <si>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</si>
  <si>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</si>
  <si>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</si>
  <si>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</si>
  <si>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</si>
  <si>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</si>
  <si>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</si>
  <si>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</si>
  <si>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</si>
  <si>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</si>
  <si>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</si>
  <si>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</si>
  <si>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</si>
  <si>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</si>
  <si>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</si>
  <si>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</si>
  <si>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</si>
  <si>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</si>
  <si>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</si>
  <si>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</si>
  <si>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</si>
  <si>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</si>
  <si>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</si>
  <si>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</si>
  <si>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</si>
  <si>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</si>
  <si>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</si>
  <si>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</si>
  <si>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</si>
  <si>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</si>
  <si>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</si>
  <si>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</si>
  <si>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</si>
  <si>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</si>
  <si>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</si>
  <si>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</si>
  <si>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</si>
  <si>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</si>
  <si>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</si>
  <si>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</si>
  <si>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</si>
  <si>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</si>
  <si>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</si>
  <si>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</si>
  <si>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</si>
  <si>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</si>
  <si>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</si>
  <si>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</si>
  <si>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</si>
  <si>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</si>
  <si>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</si>
  <si>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</si>
  <si>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</si>
  <si>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</si>
  <si>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</si>
  <si>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</si>
  <si>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</si>
  <si>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</si>
  <si>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</si>
  <si>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</si>
  <si>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</si>
  <si>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</si>
  <si>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</si>
  <si>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</si>
  <si>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</si>
  <si>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</si>
  <si>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</si>
  <si>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</si>
  <si>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</si>
  <si>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</si>
  <si>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</si>
  <si>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</si>
  <si>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</si>
  <si>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</si>
  <si>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</si>
  <si>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</si>
  <si>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</si>
  <si>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</si>
  <si>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</si>
  <si>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</si>
  <si>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</si>
  <si>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</si>
  <si>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</si>
  <si>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</si>
  <si>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</si>
  <si>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</si>
  <si>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</si>
  <si>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</si>
  <si>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</si>
  <si>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</si>
  <si>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</si>
  <si>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</si>
  <si>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</si>
  <si>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</si>
  <si>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</si>
  <si>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</si>
  <si>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</si>
  <si>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</si>
  <si>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</si>
  <si>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</si>
  <si>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</si>
  <si>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</si>
  <si>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</si>
  <si>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</si>
  <si>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</si>
  <si>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</si>
  <si>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</si>
  <si>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</si>
  <si>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</si>
  <si>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</si>
  <si>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</si>
  <si>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</si>
  <si>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</si>
  <si>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</si>
  <si>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</si>
  <si>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</si>
  <si>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</si>
  <si>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</si>
  <si>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</si>
  <si>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</si>
  <si>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</si>
  <si>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</si>
  <si>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</si>
  <si>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</si>
  <si>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</si>
  <si>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</si>
  <si>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</si>
  <si>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</si>
  <si>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</si>
  <si>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</si>
  <si>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</si>
  <si>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</si>
  <si>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</si>
  <si>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</si>
  <si>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</si>
  <si>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</si>
  <si>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</si>
  <si>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</si>
  <si>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</si>
  <si>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</si>
  <si>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</si>
  <si>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</si>
  <si>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</si>
  <si>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</si>
  <si>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</si>
  <si>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</si>
  <si>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</si>
  <si>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</si>
  <si>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</si>
  <si>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</si>
  <si>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</si>
  <si>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</si>
  <si>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</si>
  <si>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</si>
  <si>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</si>
  <si>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</si>
  <si>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</si>
  <si>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</si>
  <si>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</si>
  <si>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</si>
  <si>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</si>
  <si>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</si>
  <si>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</si>
  <si>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</si>
  <si>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</si>
  <si>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</si>
  <si>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</si>
  <si>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</si>
  <si>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</si>
  <si>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</si>
  <si>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</si>
  <si>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</si>
  <si>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</si>
  <si>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</si>
  <si>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</si>
  <si>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</si>
  <si>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</si>
  <si>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</si>
  <si>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</si>
  <si>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</si>
  <si>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</si>
  <si>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</si>
  <si>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</si>
  <si>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</si>
  <si>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</si>
  <si>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</si>
  <si>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</si>
  <si>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</si>
  <si>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</si>
  <si>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</si>
  <si>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</si>
  <si>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</si>
  <si>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</si>
  <si>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</si>
  <si>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</si>
  <si>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</si>
  <si>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</si>
  <si>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</si>
  <si>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</si>
  <si>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</si>
  <si>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</si>
  <si>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</si>
  <si>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</si>
  <si>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</si>
  <si>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</si>
  <si>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</si>
  <si>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</si>
  <si>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</si>
  <si>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</si>
  <si>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</si>
  <si>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</si>
  <si>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</si>
  <si>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</si>
  <si>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</si>
  <si>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</si>
  <si>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</si>
  <si>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</si>
  <si>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</si>
  <si>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</si>
  <si>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</si>
  <si>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</si>
  <si>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</si>
  <si>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</si>
  <si>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</si>
  <si>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</si>
  <si>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</si>
  <si>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</si>
  <si>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</si>
  <si>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</si>
  <si>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</si>
  <si>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</si>
  <si>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</si>
  <si>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</si>
  <si>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</si>
  <si>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</si>
  <si>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</si>
  <si>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</si>
  <si>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</si>
  <si>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</si>
  <si>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</si>
  <si>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</si>
  <si>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</si>
  <si>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</si>
  <si>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</si>
  <si>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</si>
  <si>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</si>
  <si>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</si>
  <si>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</si>
  <si>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</si>
  <si>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</si>
  <si>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</si>
  <si>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</si>
  <si>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</si>
  <si>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</si>
  <si>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</si>
  <si>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</si>
  <si>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</si>
  <si>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</si>
  <si>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</si>
  <si>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</si>
  <si>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</si>
  <si>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</si>
  <si>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</si>
  <si>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</si>
  <si>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</si>
  <si>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</si>
  <si>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</si>
  <si>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</si>
  <si>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</si>
  <si>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</si>
  <si>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</si>
  <si>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</si>
  <si>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</si>
  <si>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</si>
  <si>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</si>
  <si>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</si>
  <si>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</si>
  <si>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</si>
  <si>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</si>
  <si>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</si>
  <si>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</si>
  <si>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</si>
  <si>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</si>
  <si>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</si>
  <si>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</si>
  <si>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</si>
  <si>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</si>
  <si>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</si>
  <si>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</si>
  <si>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</si>
  <si>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</si>
  <si>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</si>
  <si>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</si>
  <si>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</si>
  <si>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</si>
  <si>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</si>
  <si>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</si>
  <si>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</si>
  <si>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</si>
  <si>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</si>
  <si>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</si>
  <si>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</si>
  <si>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</si>
  <si>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</si>
  <si>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</si>
  <si>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</si>
  <si>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</si>
  <si>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</si>
  <si>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</si>
  <si>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</si>
  <si>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</si>
  <si>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</si>
  <si>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</si>
  <si>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</si>
  <si>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</si>
  <si>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</si>
  <si>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</si>
  <si>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</si>
  <si>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</si>
  <si>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</si>
  <si>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</si>
  <si>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</si>
  <si>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</si>
  <si>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</si>
  <si>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</si>
  <si>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</si>
  <si>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</si>
  <si>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</si>
  <si>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</si>
  <si>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</si>
  <si>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</si>
  <si>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</si>
  <si>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</si>
  <si>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</si>
  <si>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</si>
  <si>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</si>
  <si>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</si>
  <si>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</si>
  <si>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</si>
  <si>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</si>
  <si>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</si>
  <si>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</si>
  <si>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</si>
  <si>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</si>
  <si>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</si>
  <si>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</si>
  <si>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</si>
  <si>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</si>
  <si>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</si>
  <si>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</si>
  <si>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</si>
  <si>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</si>
  <si>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</si>
  <si>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</si>
  <si>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</si>
  <si>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</si>
  <si>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</si>
  <si>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</si>
  <si>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</si>
  <si>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</si>
  <si>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</si>
  <si>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</si>
  <si>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</si>
  <si>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</si>
  <si>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</si>
  <si>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</si>
  <si>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</si>
  <si>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</si>
  <si>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</si>
  <si>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</si>
  <si>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</si>
  <si>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</si>
  <si>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</si>
  <si>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</si>
  <si>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</si>
  <si>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</si>
  <si>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</si>
  <si>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</si>
  <si>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</si>
  <si>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</si>
  <si>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</si>
  <si>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</si>
  <si>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</si>
  <si>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</si>
  <si>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</si>
  <si>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</si>
  <si>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</si>
  <si>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</si>
  <si>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</si>
  <si>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</si>
  <si>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</si>
  <si>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</si>
  <si>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</si>
  <si>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</si>
  <si>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</si>
  <si>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</si>
  <si>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</si>
  <si>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</si>
  <si>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</si>
  <si>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</si>
  <si>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</si>
  <si>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</si>
  <si>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</si>
  <si>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</si>
  <si>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</si>
  <si>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</si>
  <si>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</si>
  <si>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</si>
  <si>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</si>
  <si>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</si>
  <si>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</si>
  <si>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</si>
  <si>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</si>
  <si>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</si>
  <si>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</si>
  <si>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</si>
  <si>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</si>
  <si>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</si>
  <si>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</si>
  <si>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</si>
  <si>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</si>
  <si>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</si>
  <si>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</si>
  <si>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</si>
  <si>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</si>
  <si>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</si>
  <si>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</si>
  <si>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</si>
  <si>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</si>
  <si>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</si>
  <si>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</si>
  <si>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</si>
  <si>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</si>
  <si>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</si>
  <si>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</si>
  <si>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</si>
  <si>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</si>
  <si>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</si>
  <si>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</si>
  <si>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</si>
  <si>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</si>
  <si>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</si>
  <si>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</si>
  <si>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</si>
  <si>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</si>
  <si>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</si>
  <si>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</si>
  <si>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</si>
  <si>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</si>
  <si>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</si>
  <si>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</si>
  <si>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</si>
  <si>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</si>
  <si>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</si>
  <si>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</si>
  <si>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</si>
  <si>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</si>
  <si>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</si>
  <si>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</si>
  <si>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</si>
  <si>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</si>
  <si>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</si>
  <si>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</si>
  <si>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</si>
  <si>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</si>
  <si>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</si>
  <si>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</si>
  <si>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</si>
  <si>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</si>
  <si>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</si>
  <si>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</si>
  <si>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</si>
  <si>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</si>
  <si>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</si>
  <si>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</si>
  <si>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</si>
  <si>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</si>
  <si>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</si>
  <si>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</si>
  <si>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</si>
  <si>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</si>
  <si>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</si>
  <si>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</si>
  <si>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</si>
  <si>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</si>
  <si>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</si>
  <si>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</si>
  <si>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</si>
  <si>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</si>
  <si>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</si>
  <si>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</si>
  <si>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</si>
  <si>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</si>
  <si>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</si>
  <si>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</si>
  <si>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</si>
  <si>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</si>
  <si>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</si>
  <si>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</si>
  <si>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</si>
  <si>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</si>
  <si>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</si>
  <si>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</si>
  <si>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</si>
  <si>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</si>
  <si>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</si>
  <si>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</si>
  <si>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</si>
  <si>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</si>
  <si>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</si>
  <si>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</si>
  <si>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</si>
  <si>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</si>
  <si>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</si>
  <si>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</si>
  <si>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</si>
  <si>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</si>
  <si>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</si>
  <si>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</si>
  <si>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</si>
  <si>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</si>
  <si>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</si>
  <si>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</si>
  <si>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</si>
  <si>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</si>
  <si>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</si>
  <si>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</si>
  <si>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</si>
  <si>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</si>
  <si>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</si>
  <si>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</si>
  <si>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</si>
  <si>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</si>
  <si>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</si>
  <si>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</si>
  <si>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</si>
  <si>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</si>
  <si>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</si>
  <si>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</si>
  <si>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</si>
  <si>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</si>
  <si>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</si>
  <si>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</si>
  <si>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</si>
  <si>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</si>
  <si>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</si>
  <si>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</si>
  <si>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</si>
  <si>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</si>
  <si>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</si>
  <si>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</si>
  <si>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</si>
  <si>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</si>
  <si>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</si>
  <si>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</si>
  <si>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</si>
  <si>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</si>
  <si>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</si>
  <si>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</si>
  <si>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</si>
  <si>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</si>
  <si>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</si>
  <si>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</si>
  <si>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</si>
  <si>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</si>
  <si>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</si>
  <si>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</si>
  <si>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</si>
  <si>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</si>
  <si>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</si>
  <si>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</si>
  <si>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</si>
  <si>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</si>
  <si>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</si>
  <si>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</si>
  <si>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</si>
  <si>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</si>
  <si>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</si>
  <si>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</si>
  <si>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</si>
  <si>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</si>
  <si>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</si>
  <si>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</si>
  <si>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</si>
  <si>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</si>
  <si>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</si>
  <si>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</si>
  <si>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</si>
  <si>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</si>
  <si>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</si>
  <si>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</si>
  <si>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</si>
  <si>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</si>
  <si>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</si>
  <si>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</si>
  <si>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</si>
  <si>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</si>
  <si>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</si>
  <si>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</si>
  <si>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</si>
  <si>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</si>
  <si>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</si>
  <si>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</si>
  <si>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</si>
  <si>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</si>
  <si>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</si>
  <si>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</si>
  <si>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</si>
  <si>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</si>
  <si>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</si>
  <si>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</si>
  <si>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</si>
  <si>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</si>
  <si>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</si>
  <si>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</si>
  <si>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</si>
  <si>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</si>
  <si>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</si>
  <si>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</si>
  <si>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</si>
  <si>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</si>
  <si>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</si>
  <si>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</si>
  <si>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</si>
  <si>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</si>
  <si>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</si>
  <si>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</si>
  <si>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</si>
  <si>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</si>
  <si>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</si>
  <si>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</si>
  <si>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</si>
  <si>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</si>
  <si>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</si>
  <si>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</si>
  <si>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</si>
  <si>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</si>
  <si>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</si>
  <si>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</si>
  <si>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</si>
  <si>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</si>
  <si>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</si>
  <si>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</si>
  <si>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</si>
  <si>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</si>
  <si>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</si>
  <si>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</si>
  <si>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</si>
  <si>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</si>
  <si>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</si>
  <si>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</si>
  <si>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</si>
  <si>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</si>
  <si>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</si>
  <si>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</si>
  <si>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</si>
  <si>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</si>
  <si>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</si>
  <si>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</si>
  <si>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</si>
  <si>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</si>
  <si>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</si>
  <si>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</si>
  <si>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</si>
  <si>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</si>
  <si>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</si>
  <si>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</si>
  <si>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</si>
  <si>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</si>
  <si>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</si>
  <si>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</si>
  <si>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</si>
  <si>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</si>
  <si>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</si>
  <si>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</si>
  <si>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</si>
  <si>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</si>
  <si>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</si>
  <si>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</si>
  <si>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</si>
  <si>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</si>
  <si>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</si>
  <si>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</si>
  <si>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</si>
  <si>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</si>
  <si>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</si>
  <si>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</si>
  <si>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</si>
  <si>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</si>
  <si>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</si>
  <si>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</si>
  <si>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</si>
  <si>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</si>
  <si>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</si>
  <si>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</si>
  <si>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</si>
  <si>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</si>
  <si>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</si>
  <si>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</si>
  <si>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</si>
  <si>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</si>
  <si>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</si>
  <si>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</si>
  <si>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</si>
  <si>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</si>
  <si>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</si>
  <si>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</si>
  <si>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</si>
  <si>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</si>
  <si>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</si>
  <si>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</si>
  <si>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</si>
  <si>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</si>
  <si>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</si>
  <si>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</si>
  <si>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</si>
  <si>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</si>
  <si>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</si>
  <si>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</si>
  <si>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</si>
  <si>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</si>
  <si>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</si>
  <si>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</si>
  <si>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</si>
  <si>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</si>
  <si>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</si>
  <si>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</si>
  <si>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</si>
  <si>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</si>
  <si>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</si>
  <si>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</si>
  <si>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</si>
  <si>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</si>
  <si>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</si>
  <si>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</si>
  <si>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</si>
  <si>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</si>
  <si>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</si>
  <si>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</si>
  <si>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</si>
  <si>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</si>
  <si>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</si>
  <si>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</si>
  <si>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</si>
  <si>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</si>
  <si>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</si>
  <si>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</si>
  <si>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</si>
  <si>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</si>
  <si>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</si>
  <si>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</si>
  <si>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</si>
  <si>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</si>
  <si>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</si>
  <si>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</si>
  <si>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</si>
  <si>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</si>
  <si>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</si>
  <si>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</si>
  <si>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</si>
  <si>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</si>
  <si>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</si>
  <si>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</si>
  <si>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</si>
  <si>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</si>
  <si>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</si>
  <si>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</si>
  <si>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</si>
  <si>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</si>
  <si>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</si>
  <si>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</si>
  <si>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</si>
  <si>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</si>
  <si>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</si>
  <si>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</si>
  <si>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</si>
  <si>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</si>
  <si>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</si>
  <si>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</si>
  <si>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</si>
  <si>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</si>
  <si>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</si>
  <si>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</si>
  <si>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</si>
  <si>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</si>
  <si>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</si>
  <si>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</si>
  <si>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</si>
  <si>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</si>
  <si>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</si>
  <si>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</si>
  <si>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</si>
  <si>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</si>
  <si>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</si>
  <si>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</si>
  <si>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</si>
  <si>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</si>
  <si>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</si>
  <si>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</si>
  <si>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</si>
  <si>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</si>
  <si>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</si>
  <si>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</si>
  <si>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</si>
  <si>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</si>
  <si>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</si>
  <si>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</si>
  <si>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</si>
  <si>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</si>
  <si>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</si>
  <si>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</si>
  <si>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</si>
  <si>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</si>
  <si>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</si>
  <si>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</si>
  <si>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</si>
  <si>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</si>
  <si>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</si>
  <si>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</si>
  <si>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</si>
  <si>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</si>
  <si>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</si>
  <si>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</si>
  <si>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</si>
  <si>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</si>
  <si>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</si>
  <si>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</si>
  <si>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</si>
  <si>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</si>
  <si>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</si>
  <si>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</si>
  <si>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</si>
  <si>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</si>
  <si>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</si>
  <si>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</si>
  <si>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</si>
  <si>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</si>
  <si>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</si>
  <si>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</si>
  <si>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</si>
  <si>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</si>
  <si>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</si>
  <si>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</si>
  <si>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</si>
  <si>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</si>
  <si>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</si>
  <si>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</si>
  <si>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</si>
  <si>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</si>
  <si>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</si>
  <si>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</si>
  <si>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</si>
  <si>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</si>
  <si>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</si>
  <si>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</si>
  <si>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</si>
  <si>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</si>
  <si>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</si>
  <si>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</si>
  <si>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</si>
  <si>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</si>
  <si>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</si>
  <si>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</si>
  <si>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</si>
  <si>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</si>
  <si>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</si>
  <si>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</si>
  <si>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</si>
  <si>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</si>
  <si>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</si>
  <si>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</si>
  <si>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</si>
  <si>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</si>
  <si>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</si>
  <si>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</si>
  <si>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</si>
  <si>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</si>
  <si>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</si>
  <si>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</si>
  <si>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</si>
  <si>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</si>
  <si>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</si>
  <si>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</si>
  <si>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</si>
  <si>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</si>
  <si>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</si>
  <si>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</si>
  <si>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</si>
  <si>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</si>
  <si>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</si>
  <si>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</si>
  <si>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</si>
  <si>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</si>
  <si>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</si>
  <si>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</si>
  <si>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</si>
  <si>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</si>
  <si>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</si>
  <si>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</si>
  <si>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</si>
  <si>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</si>
  <si>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</si>
  <si>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</si>
  <si>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</si>
  <si>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</si>
  <si>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</si>
  <si>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</si>
  <si>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</si>
  <si>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</si>
  <si>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</si>
  <si>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</si>
  <si>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</si>
  <si>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</si>
  <si>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</si>
  <si>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</si>
  <si>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</si>
  <si>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</si>
  <si>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</si>
  <si>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</si>
  <si>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</si>
  <si>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</si>
  <si>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</si>
  <si>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</si>
  <si>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</si>
  <si>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</si>
  <si>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</si>
  <si>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</si>
  <si>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</si>
  <si>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</si>
  <si>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</si>
  <si>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</si>
  <si>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</si>
  <si>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</si>
  <si>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</si>
  <si>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</si>
  <si>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</si>
  <si>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</si>
  <si>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</si>
  <si>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</si>
  <si>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</si>
  <si>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</si>
  <si>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</si>
  <si>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</si>
  <si>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</si>
  <si>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</si>
  <si>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</si>
  <si>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</si>
  <si>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</si>
  <si>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</si>
  <si>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</si>
  <si>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</si>
  <si>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</si>
  <si>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</si>
  <si>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</si>
  <si>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</si>
  <si>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</si>
  <si>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</si>
  <si>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</si>
  <si>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</si>
  <si>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</si>
  <si>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</si>
  <si>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</si>
  <si>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</si>
  <si>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</si>
  <si>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</si>
  <si>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</si>
  <si>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</si>
  <si>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</si>
  <si>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</si>
  <si>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</si>
  <si>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</si>
  <si>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</si>
  <si>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</si>
  <si>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</si>
  <si>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</si>
  <si>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</si>
  <si>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</si>
  <si>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</si>
  <si>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</si>
  <si>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</si>
  <si>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</si>
  <si>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</si>
  <si>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</si>
  <si>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</si>
  <si>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</si>
  <si>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</si>
  <si>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</si>
  <si>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</si>
  <si>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</si>
  <si>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</si>
  <si>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</si>
  <si>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</si>
  <si>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</si>
  <si>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</si>
  <si>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</si>
  <si>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</si>
  <si>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</si>
  <si>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</si>
  <si>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</si>
  <si>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</si>
  <si>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</si>
  <si>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</si>
  <si>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</si>
  <si>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</si>
  <si>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</si>
  <si>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</si>
  <si>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</si>
  <si>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</si>
  <si>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</si>
  <si>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</si>
  <si>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</si>
  <si>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</si>
  <si>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</si>
  <si>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</si>
  <si>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</si>
  <si>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</si>
  <si>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</si>
  <si>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</si>
  <si>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</si>
  <si>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</si>
  <si>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</si>
  <si>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</si>
  <si>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</si>
  <si>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</si>
  <si>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</si>
  <si>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</si>
  <si>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</si>
  <si>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</si>
  <si>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</si>
  <si>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</si>
  <si>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</si>
  <si>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</si>
  <si>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</si>
  <si>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</si>
  <si>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</si>
  <si>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</si>
  <si>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</si>
  <si>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</si>
  <si>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</si>
  <si>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</si>
  <si>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</si>
  <si>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</si>
  <si>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</si>
  <si>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</si>
  <si>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</si>
  <si>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</si>
  <si>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</si>
  <si>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</si>
  <si>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</si>
  <si>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</si>
  <si>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</si>
  <si>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</si>
  <si>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</si>
  <si>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</si>
  <si>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</si>
  <si>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</si>
  <si>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</si>
  <si>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</si>
  <si>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</si>
  <si>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</si>
  <si>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</si>
  <si>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</si>
  <si>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</si>
  <si>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</si>
  <si>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</si>
  <si>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</si>
  <si>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</si>
  <si>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</si>
  <si>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</si>
  <si>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</si>
  <si>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</si>
  <si>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</si>
  <si>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</si>
  <si>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</si>
  <si>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</si>
  <si>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</si>
  <si>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</si>
  <si>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</si>
  <si>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</si>
  <si>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</si>
  <si>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</si>
  <si>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</si>
  <si>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</si>
  <si>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</si>
  <si>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</si>
  <si>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</si>
  <si>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</si>
  <si>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</si>
  <si>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</si>
  <si>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</si>
  <si>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</si>
  <si>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</si>
  <si>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</si>
  <si>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</si>
  <si>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</si>
  <si>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</si>
  <si>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</si>
  <si>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</si>
  <si>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</si>
  <si>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</si>
  <si>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</si>
  <si>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</si>
  <si>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</si>
  <si>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</si>
  <si>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</si>
  <si>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</si>
  <si>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</si>
  <si>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</si>
  <si>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</si>
  <si>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</si>
  <si>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</si>
  <si>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</si>
  <si>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</si>
  <si>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</si>
  <si>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</si>
  <si>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</si>
  <si>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</si>
  <si>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</si>
  <si>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</si>
  <si>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</si>
  <si>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</si>
  <si>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</si>
  <si>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</si>
  <si>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</si>
  <si>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</si>
  <si>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</si>
  <si>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</si>
  <si>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</si>
  <si>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</si>
  <si>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</si>
  <si>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</si>
  <si>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</si>
  <si>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</si>
  <si>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</si>
  <si>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</si>
  <si>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</si>
  <si>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</si>
  <si>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</si>
  <si>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</si>
  <si>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</si>
  <si>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</si>
  <si>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</si>
  <si>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</si>
  <si>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</si>
  <si>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</si>
  <si>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</si>
  <si>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</si>
  <si>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</si>
  <si>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</si>
  <si>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</si>
  <si>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</si>
  <si>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</si>
  <si>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</si>
  <si>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</si>
  <si>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</si>
  <si>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</si>
  <si>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</si>
  <si>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</si>
  <si>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</si>
  <si>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</si>
  <si>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</si>
  <si>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</si>
  <si>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</si>
  <si>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</si>
  <si>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</si>
  <si>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</si>
  <si>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</si>
  <si>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</si>
  <si>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</si>
  <si>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</si>
  <si>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</si>
  <si>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</si>
  <si>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</si>
  <si>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</si>
  <si>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</si>
  <si>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</si>
  <si>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</si>
  <si>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</si>
  <si>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</si>
  <si>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</si>
  <si>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</si>
  <si>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</si>
  <si>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</si>
  <si>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</si>
  <si>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</si>
  <si>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</si>
  <si>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</si>
  <si>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</si>
  <si>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</si>
  <si>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</si>
  <si>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</si>
  <si>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</si>
  <si>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</si>
  <si>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</si>
  <si>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</si>
  <si>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</si>
  <si>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</si>
  <si>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</si>
  <si>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</si>
  <si>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</si>
  <si>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</si>
  <si>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</si>
  <si>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</si>
  <si>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</si>
  <si>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</si>
  <si>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</si>
  <si>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</si>
  <si>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</si>
  <si>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</si>
  <si>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</si>
  <si>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</si>
  <si>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</si>
  <si>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</si>
  <si>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</si>
  <si>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</si>
  <si>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</si>
  <si>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</si>
  <si>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</si>
  <si>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</si>
  <si>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</si>
  <si>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</si>
  <si>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</si>
  <si>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</si>
  <si>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</si>
  <si>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</si>
  <si>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</si>
  <si>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</si>
  <si>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</si>
  <si>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</si>
  <si>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</si>
  <si>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</si>
  <si>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</si>
  <si>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</si>
  <si>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</si>
  <si>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</si>
  <si>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</si>
  <si>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</si>
  <si>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</si>
  <si>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</si>
  <si>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</si>
  <si>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</si>
  <si>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</si>
  <si>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</si>
  <si>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</si>
  <si>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</si>
  <si>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</si>
  <si>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</si>
  <si>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</si>
  <si>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</si>
  <si>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</si>
  <si>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</si>
  <si>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</si>
  <si>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</si>
  <si>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</si>
  <si>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</si>
  <si>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</si>
  <si>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</si>
  <si>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</si>
  <si>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</si>
  <si>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</si>
  <si>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</si>
  <si>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</si>
  <si>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</si>
  <si>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</si>
  <si>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</si>
  <si>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</si>
  <si>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</si>
  <si>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</si>
  <si>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</si>
  <si>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</si>
  <si>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</si>
  <si>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</si>
  <si>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</si>
  <si>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</si>
  <si>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</si>
  <si>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</si>
  <si>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</si>
  <si>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</si>
  <si>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</si>
  <si>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</si>
  <si>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</si>
  <si>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</si>
  <si>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</si>
  <si>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</si>
  <si>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</si>
  <si>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</si>
  <si>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</si>
  <si>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</si>
  <si>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</si>
  <si>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</si>
  <si>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</si>
  <si>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</si>
  <si>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</si>
  <si>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</si>
  <si>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</si>
  <si>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</si>
  <si>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</si>
  <si>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</si>
  <si>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</si>
  <si>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</si>
  <si>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</si>
  <si>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</si>
  <si>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</si>
  <si>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</si>
  <si>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</si>
  <si>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</si>
  <si>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</si>
  <si>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</si>
  <si>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</si>
  <si>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</si>
  <si>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</si>
  <si>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</si>
  <si>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</si>
  <si>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</si>
  <si>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</si>
  <si>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</si>
  <si>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</si>
  <si>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</si>
  <si>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</si>
  <si>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</si>
  <si>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</si>
  <si>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</si>
  <si>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</si>
  <si>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</si>
  <si>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</si>
  <si>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</si>
  <si>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</si>
  <si>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</si>
  <si>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</si>
  <si>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</si>
  <si>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</si>
  <si>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</si>
  <si>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</si>
  <si>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</si>
  <si>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</si>
  <si>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</si>
  <si>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</si>
  <si>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</si>
  <si>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</si>
  <si>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</si>
  <si>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</si>
  <si>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</si>
  <si>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</si>
  <si>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</si>
  <si>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</si>
  <si>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</si>
  <si>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</si>
  <si>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</si>
  <si>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</si>
  <si>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</si>
  <si>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</si>
  <si>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</si>
  <si>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</si>
  <si>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</si>
  <si>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</si>
  <si>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</si>
  <si>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</si>
  <si>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</si>
  <si>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</si>
  <si>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</si>
  <si>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</si>
  <si>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</si>
  <si>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</si>
  <si>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</si>
  <si>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</si>
  <si>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</si>
  <si>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</si>
  <si>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</si>
  <si>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</si>
  <si>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</si>
  <si>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</si>
  <si>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</si>
  <si>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</si>
  <si>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</si>
  <si>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</si>
  <si>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</si>
  <si>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</si>
  <si>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</si>
  <si>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</si>
  <si>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</si>
  <si>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</si>
  <si>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</si>
  <si>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</si>
  <si>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</si>
  <si>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</si>
  <si>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</si>
  <si>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</si>
  <si>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</si>
  <si>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</si>
  <si>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</si>
  <si>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</si>
  <si>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</si>
  <si>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</si>
  <si>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</si>
  <si>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</si>
  <si>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</si>
  <si>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</si>
  <si>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</si>
  <si>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</si>
  <si>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</si>
  <si>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</si>
  <si>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</si>
  <si>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</si>
  <si>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</si>
  <si>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</si>
  <si>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</si>
  <si>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</si>
  <si>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</si>
  <si>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</si>
  <si>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</si>
  <si>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</si>
  <si>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</si>
  <si>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</si>
  <si>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</si>
  <si>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</si>
  <si>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</si>
  <si>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</si>
  <si>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</si>
  <si>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</si>
  <si>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</si>
  <si>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</si>
  <si>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</si>
  <si>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</si>
  <si>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</si>
  <si>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</si>
  <si>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</si>
  <si>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</si>
  <si>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</si>
  <si>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</si>
  <si>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</si>
  <si>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</si>
  <si>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</si>
  <si>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</si>
  <si>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</si>
  <si>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</si>
  <si>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</si>
  <si>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</si>
  <si>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</si>
  <si>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</si>
  <si>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</si>
  <si>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</si>
  <si>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</si>
  <si>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</si>
  <si>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</si>
  <si>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</si>
  <si>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</si>
  <si>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</si>
  <si>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</si>
  <si>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</si>
  <si>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</si>
  <si>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</si>
  <si>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</si>
  <si>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</si>
  <si>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</si>
  <si>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</si>
  <si>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</si>
  <si>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</si>
  <si>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</si>
  <si>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</si>
  <si>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</si>
  <si>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</si>
  <si>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</si>
  <si>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</si>
  <si>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</si>
  <si>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</si>
  <si>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</si>
  <si>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</si>
  <si>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</si>
  <si>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</si>
  <si>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</si>
  <si>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</si>
  <si>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</si>
  <si>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</si>
  <si>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</si>
  <si>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</si>
  <si>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</si>
  <si>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</si>
  <si>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</si>
  <si>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</si>
  <si>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</si>
  <si>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</si>
  <si>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</si>
  <si>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</si>
  <si>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</si>
  <si>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</si>
  <si>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</si>
  <si>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</si>
  <si>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</si>
  <si>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</si>
  <si>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</si>
  <si>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</si>
  <si>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</si>
  <si>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</si>
  <si>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</si>
  <si>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</si>
  <si>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</si>
  <si>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</si>
  <si>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</si>
  <si>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</si>
  <si>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</si>
  <si>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</si>
  <si>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</si>
  <si>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</si>
  <si>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</si>
  <si>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</si>
  <si>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</si>
  <si>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</si>
  <si>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</si>
  <si>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</si>
  <si>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</si>
  <si>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</si>
  <si>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</si>
  <si>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</si>
  <si>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</si>
  <si>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</si>
  <si>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</si>
  <si>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</si>
  <si>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</si>
  <si>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</si>
  <si>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</si>
  <si>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</si>
  <si>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</si>
  <si>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</si>
  <si>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</si>
  <si>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</si>
  <si>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</si>
  <si>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</si>
  <si>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</si>
  <si>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</si>
  <si>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</si>
  <si>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</si>
  <si>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</si>
  <si>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</si>
  <si>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</si>
  <si>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</si>
  <si>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</si>
  <si>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</si>
  <si>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</si>
  <si>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</si>
  <si>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</si>
  <si>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</si>
  <si>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</si>
  <si>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</si>
  <si>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</si>
  <si>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</si>
  <si>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</si>
  <si>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</si>
  <si>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</si>
  <si>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</si>
  <si>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</si>
  <si>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</si>
  <si>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</si>
  <si>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</si>
  <si>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</si>
  <si>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</si>
  <si>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</si>
  <si>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</si>
  <si>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</si>
  <si>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</si>
  <si>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</si>
  <si>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</si>
  <si>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</si>
  <si>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</si>
  <si>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</si>
  <si>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</si>
  <si>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</si>
  <si>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</si>
  <si>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</si>
  <si>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</si>
  <si>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</si>
  <si>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</si>
  <si>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</si>
  <si>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</si>
  <si>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</si>
  <si>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</si>
  <si>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</si>
  <si>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</si>
  <si>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</si>
  <si>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</si>
  <si>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</si>
  <si>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</si>
  <si>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</si>
  <si>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</si>
  <si>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</si>
  <si>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</si>
  <si>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</si>
  <si>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</si>
  <si>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</si>
  <si>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</si>
  <si>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</si>
  <si>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</si>
  <si>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</si>
  <si>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</si>
  <si>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</si>
  <si>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</si>
  <si>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</si>
  <si>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</si>
  <si>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</si>
  <si>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</si>
  <si>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</si>
  <si>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</si>
  <si>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</si>
  <si>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</si>
  <si>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</si>
  <si>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</si>
  <si>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</si>
  <si>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</si>
  <si>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</si>
  <si>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</si>
  <si>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</si>
  <si>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</si>
  <si>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</si>
  <si>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</si>
  <si>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</si>
  <si>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</si>
  <si>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</si>
  <si>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</si>
  <si>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</si>
  <si>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</si>
  <si>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</si>
  <si>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</si>
  <si>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</si>
  <si>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</si>
  <si>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</si>
  <si>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</si>
  <si>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</si>
  <si>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</si>
  <si>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</si>
  <si>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</si>
  <si>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</si>
  <si>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</si>
  <si>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</si>
  <si>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</si>
  <si>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</si>
  <si>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</si>
  <si>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</si>
  <si>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</si>
  <si>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</si>
  <si>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</si>
  <si>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</si>
  <si>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</si>
  <si>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</si>
  <si>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</si>
  <si>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</si>
  <si>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</si>
  <si>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</si>
  <si>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</si>
  <si>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</si>
  <si>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</si>
  <si>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</si>
  <si>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</si>
  <si>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</si>
  <si>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</si>
  <si>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</si>
  <si>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</si>
  <si>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</si>
  <si>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</si>
  <si>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</si>
  <si>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</si>
  <si>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</si>
  <si>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</si>
  <si>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</si>
  <si>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</si>
  <si>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</si>
  <si>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</si>
  <si>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</si>
  <si>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</si>
  <si>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</si>
  <si>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</si>
  <si>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</si>
  <si>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</si>
  <si>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</si>
  <si>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</si>
  <si>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</si>
  <si>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</si>
  <si>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</si>
  <si>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</si>
  <si>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</si>
  <si>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</si>
  <si>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</si>
  <si>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</si>
  <si>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</si>
  <si>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</si>
  <si>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</si>
  <si>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</si>
  <si>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</si>
  <si>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</si>
  <si>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</si>
  <si>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</si>
  <si>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</si>
  <si>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</si>
  <si>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</si>
  <si>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</si>
  <si>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</si>
  <si>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</si>
  <si>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</si>
  <si>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</si>
  <si>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</si>
  <si>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</si>
  <si>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</si>
  <si>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</si>
  <si>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</si>
  <si>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</si>
  <si>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</si>
  <si>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</si>
  <si>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</si>
  <si>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</si>
  <si>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</si>
  <si>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</si>
  <si>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</si>
  <si>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</si>
  <si>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</si>
  <si>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</si>
  <si>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</si>
  <si>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</si>
  <si>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</si>
  <si>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</si>
  <si>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</si>
  <si>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</si>
  <si>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</si>
  <si>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</si>
  <si>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</si>
  <si>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</si>
  <si>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</si>
  <si>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</si>
  <si>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</si>
  <si>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</si>
  <si>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</si>
  <si>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</si>
  <si>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</si>
  <si>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</si>
  <si>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</si>
  <si>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</si>
  <si>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</si>
  <si>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</si>
  <si>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</si>
  <si>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</si>
  <si>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</si>
  <si>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</si>
  <si>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</si>
  <si>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</si>
  <si>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</si>
  <si>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</si>
  <si>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</si>
  <si>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</si>
  <si>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</si>
  <si>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</si>
  <si>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</si>
  <si>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</si>
  <si>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</si>
  <si>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</si>
  <si>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</si>
  <si>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</si>
  <si>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</si>
  <si>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</si>
  <si>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</si>
  <si>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</si>
  <si>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</si>
  <si>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</si>
  <si>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</si>
  <si>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</si>
  <si>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</si>
  <si>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</si>
  <si>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</si>
  <si>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</si>
  <si>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</si>
  <si>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</si>
  <si>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</si>
  <si>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</si>
  <si>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</si>
  <si>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</si>
  <si>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</si>
  <si>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</si>
  <si>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</si>
  <si>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</si>
  <si>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</si>
  <si>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</si>
  <si>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</si>
  <si>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</si>
  <si>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</si>
  <si>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</si>
  <si>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</si>
  <si>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</si>
  <si>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</si>
  <si>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</si>
  <si>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</si>
  <si>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</si>
  <si>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</si>
  <si>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</si>
  <si>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</si>
  <si>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</si>
  <si>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</si>
  <si>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</si>
  <si>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</si>
  <si>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</si>
  <si>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</si>
  <si>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</si>
  <si>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</si>
  <si>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</si>
  <si>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</si>
  <si>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</si>
  <si>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</si>
  <si>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</si>
  <si>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</si>
  <si>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</si>
  <si>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</si>
  <si>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</si>
  <si>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</si>
  <si>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</si>
  <si>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</si>
  <si>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</si>
  <si>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</si>
  <si>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</si>
  <si>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</si>
  <si>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</si>
  <si>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</si>
  <si>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</si>
  <si>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</si>
  <si>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</si>
  <si>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</si>
  <si>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</si>
  <si>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</si>
  <si>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</si>
  <si>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</si>
  <si>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</si>
  <si>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</si>
  <si>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</si>
  <si>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</si>
  <si>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</si>
  <si>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</si>
  <si>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</si>
  <si>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</si>
  <si>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</si>
  <si>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</si>
  <si>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</si>
  <si>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</si>
  <si>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</si>
  <si>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</si>
  <si>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</si>
  <si>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</si>
  <si>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</si>
  <si>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</si>
  <si>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</si>
  <si>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</si>
  <si>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</si>
  <si>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</si>
  <si>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</si>
  <si>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</si>
  <si>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</si>
  <si>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</si>
  <si>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</si>
  <si>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</si>
  <si>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</si>
  <si>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</si>
  <si>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</si>
  <si>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</si>
  <si>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</si>
  <si>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</si>
  <si>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</si>
  <si>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</si>
  <si>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</si>
  <si>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</si>
  <si>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</si>
  <si>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</si>
  <si>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</si>
  <si>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</si>
  <si>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</si>
  <si>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</si>
  <si>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</si>
  <si>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</si>
  <si>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</si>
  <si>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</si>
  <si>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</si>
  <si>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</si>
  <si>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</si>
  <si>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</si>
  <si>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</si>
  <si>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</si>
  <si>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</si>
  <si>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</si>
  <si>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</si>
  <si>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</si>
  <si>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</si>
  <si>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</si>
  <si>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</si>
  <si>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</si>
  <si>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</si>
  <si>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</si>
  <si>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</si>
  <si>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</si>
  <si>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</si>
  <si>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</si>
  <si>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</si>
  <si>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</si>
  <si>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</si>
  <si>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</si>
  <si>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</si>
  <si>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</si>
  <si>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</si>
  <si>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</si>
  <si>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</si>
  <si>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</si>
  <si>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</si>
  <si>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</si>
  <si>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</si>
  <si>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</si>
  <si>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</si>
  <si>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</si>
  <si>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</si>
  <si>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</si>
  <si>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</si>
  <si>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</si>
  <si>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</si>
  <si>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</si>
  <si>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</si>
  <si>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</si>
  <si>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</si>
  <si>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</si>
  <si>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</si>
  <si>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</si>
  <si>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</si>
  <si>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</si>
  <si>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</si>
  <si>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</si>
  <si>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</si>
  <si>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</si>
  <si>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</si>
  <si>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</si>
  <si>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</si>
  <si>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</si>
  <si>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</si>
  <si>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</si>
  <si>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</si>
  <si>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</si>
  <si>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</si>
  <si>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</si>
  <si>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</si>
  <si>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</si>
  <si>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</si>
  <si>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</si>
  <si>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</si>
  <si>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</si>
  <si>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</si>
  <si>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</si>
  <si>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</si>
  <si>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</si>
  <si>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</si>
  <si>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</si>
  <si>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</si>
  <si>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</si>
  <si>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</si>
  <si>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</si>
  <si>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</si>
  <si>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</si>
  <si>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</si>
  <si>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</si>
  <si>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</si>
  <si>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</si>
  <si>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</si>
  <si>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</si>
  <si>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</si>
  <si>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</si>
  <si>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</si>
  <si>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</si>
  <si>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</si>
  <si>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</si>
  <si>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</si>
  <si>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</si>
  <si>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</si>
  <si>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</si>
  <si>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</si>
  <si>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</si>
  <si>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</si>
  <si>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</si>
  <si>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</si>
  <si>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</si>
  <si>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</si>
  <si>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</si>
  <si>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</si>
  <si>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</si>
  <si>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</si>
  <si>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</si>
  <si>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</si>
  <si>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</si>
  <si>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</si>
  <si>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</si>
  <si>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</si>
  <si>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</si>
  <si>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</si>
  <si>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</si>
  <si>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</si>
  <si>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</si>
  <si>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</si>
  <si>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</si>
  <si>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</si>
  <si>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</si>
  <si>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</si>
  <si>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</si>
  <si>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</si>
  <si>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</si>
  <si>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</si>
  <si>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</si>
  <si>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</si>
  <si>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</si>
  <si>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</si>
  <si>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</si>
  <si>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</si>
  <si>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</si>
  <si>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</si>
  <si>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</si>
  <si>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</si>
  <si>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</si>
  <si>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</si>
  <si>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</si>
  <si>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</si>
  <si>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</si>
  <si>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</si>
  <si>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</si>
  <si>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</si>
  <si>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</si>
  <si>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</si>
  <si>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</si>
  <si>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</si>
  <si>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</si>
  <si>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</si>
  <si>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</si>
  <si>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</si>
  <si>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</si>
  <si>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</si>
  <si>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</si>
  <si>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</si>
  <si>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</si>
  <si>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</si>
  <si>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</si>
  <si>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</si>
  <si>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</si>
  <si>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</si>
  <si>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</si>
  <si>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</si>
  <si>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</si>
  <si>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</si>
  <si>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</si>
  <si>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</si>
  <si>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</si>
  <si>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</si>
  <si>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</si>
  <si>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</si>
  <si>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</si>
  <si>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</si>
  <si>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</si>
  <si>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</si>
  <si>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</si>
  <si>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</si>
  <si>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</si>
  <si>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</si>
  <si>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</si>
  <si>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</si>
  <si>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</si>
  <si>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</si>
  <si>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</si>
  <si>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</si>
  <si>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</si>
  <si>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</si>
  <si>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</si>
  <si>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</si>
  <si>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</si>
  <si>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</si>
  <si>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</si>
  <si>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</si>
  <si>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</si>
  <si>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</si>
  <si>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</si>
  <si>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</si>
  <si>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</si>
  <si>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</si>
  <si>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</si>
  <si>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</si>
  <si>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</si>
  <si>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</si>
  <si>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</si>
  <si>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</si>
  <si>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</si>
  <si>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</si>
  <si>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</si>
  <si>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</si>
  <si>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</si>
  <si>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</si>
  <si>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</si>
  <si>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</si>
  <si>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</si>
  <si>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</si>
  <si>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</si>
  <si>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</si>
  <si>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</si>
  <si>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</si>
  <si>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</si>
  <si>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</si>
  <si>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</si>
  <si>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</si>
  <si>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</si>
  <si>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</si>
  <si>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</si>
  <si>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</si>
  <si>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</si>
  <si>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</si>
  <si>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</si>
  <si>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</si>
  <si>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</si>
  <si>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</si>
  <si>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</si>
  <si>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</si>
  <si>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</si>
  <si>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</si>
  <si>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</si>
  <si>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</si>
  <si>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</si>
  <si>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</si>
  <si>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</si>
  <si>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</si>
  <si>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</si>
  <si>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</si>
  <si>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</si>
  <si>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</si>
  <si>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</si>
  <si>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</si>
  <si>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</si>
  <si>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</si>
  <si>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</si>
  <si>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</si>
  <si>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</si>
  <si>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</si>
  <si>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</si>
  <si>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</si>
  <si>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</si>
  <si>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</si>
  <si>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</si>
  <si>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</si>
  <si>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</si>
  <si>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</si>
  <si>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</si>
  <si>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</si>
  <si>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</si>
  <si>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</si>
  <si>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</si>
  <si>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</si>
  <si>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</si>
  <si>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</si>
  <si>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</si>
  <si>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</si>
  <si>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</si>
  <si>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</si>
  <si>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</si>
  <si>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</si>
  <si>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</si>
  <si>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</si>
  <si>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</si>
  <si>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</si>
  <si>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</si>
  <si>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</si>
  <si>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</si>
  <si>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</si>
  <si>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</si>
  <si>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</si>
  <si>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</si>
  <si>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</si>
  <si>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</si>
  <si>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</si>
  <si>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</si>
  <si>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</si>
  <si>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</si>
  <si>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</si>
  <si>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</si>
  <si>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</si>
  <si>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</si>
  <si>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</si>
  <si>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</si>
  <si>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</si>
  <si>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</si>
  <si>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</si>
  <si>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</si>
  <si>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</si>
  <si>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</si>
  <si>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</si>
  <si>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</si>
  <si>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</si>
  <si>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</si>
  <si>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</si>
  <si>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</si>
  <si>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</si>
  <si>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</si>
  <si>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</si>
  <si>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</si>
  <si>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</si>
  <si>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</si>
  <si>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</si>
  <si>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</si>
  <si>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</si>
  <si>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</si>
  <si>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</si>
  <si>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</si>
  <si>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</si>
  <si>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</si>
  <si>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</si>
  <si>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</si>
  <si>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</si>
  <si>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</si>
  <si>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</si>
  <si>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</si>
  <si>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</si>
  <si>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</si>
  <si>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</si>
  <si>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</si>
  <si>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</si>
  <si>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</si>
  <si>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</si>
  <si>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</si>
  <si>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</si>
  <si>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</si>
  <si>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</si>
  <si>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</si>
  <si>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</si>
  <si>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</si>
  <si>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</si>
  <si>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</si>
  <si>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</si>
  <si>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</si>
  <si>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</si>
  <si>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</si>
  <si>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</si>
  <si>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</si>
  <si>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</si>
  <si>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</si>
  <si>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</si>
  <si>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</si>
  <si>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</si>
  <si>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</si>
  <si>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</si>
  <si>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</si>
  <si>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</si>
  <si>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</si>
  <si>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</si>
  <si>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</si>
  <si>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</si>
  <si>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</si>
  <si>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</si>
  <si>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</si>
  <si>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</si>
  <si>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</si>
  <si>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</si>
  <si>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</si>
  <si>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</si>
  <si>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</si>
  <si>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</si>
  <si>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</si>
  <si>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</si>
  <si>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</si>
  <si>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</si>
  <si>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</si>
  <si>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</si>
  <si>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</si>
  <si>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</si>
  <si>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</si>
  <si>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</si>
  <si>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</si>
  <si>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</si>
  <si>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</si>
  <si>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</si>
  <si>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</si>
  <si>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</si>
  <si>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</si>
  <si>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</si>
  <si>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</si>
  <si>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</si>
  <si>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</si>
  <si>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</si>
  <si>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</si>
  <si>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</si>
  <si>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</si>
  <si>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</si>
  <si>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</si>
  <si>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</si>
  <si>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</si>
  <si>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</si>
  <si>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</si>
  <si>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</si>
  <si>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</si>
  <si>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</si>
  <si>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</si>
  <si>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</si>
  <si>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</si>
  <si>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</si>
  <si>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</si>
  <si>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</si>
  <si>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</si>
  <si>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</si>
  <si>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</si>
  <si>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</si>
  <si>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</si>
  <si>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</si>
  <si>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</si>
  <si>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</si>
  <si>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</si>
  <si>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</si>
  <si>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</si>
  <si>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</si>
  <si>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</si>
  <si>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</si>
  <si>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</si>
  <si>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</si>
  <si>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</si>
  <si>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</si>
  <si>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</si>
  <si>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</si>
  <si>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</si>
  <si>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</si>
  <si>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</si>
  <si>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</si>
  <si>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</si>
  <si>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</si>
  <si>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</si>
  <si>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</si>
  <si>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</si>
  <si>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</si>
  <si>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</si>
  <si>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</si>
  <si>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</si>
  <si>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</si>
  <si>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</si>
  <si>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</si>
  <si>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</si>
  <si>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</si>
  <si>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</si>
  <si>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</si>
  <si>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</si>
  <si>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</si>
  <si>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</si>
  <si>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</si>
  <si>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</si>
  <si>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</si>
  <si>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</si>
  <si>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</si>
  <si>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</si>
  <si>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</si>
  <si>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</si>
  <si>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</si>
  <si>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</si>
  <si>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</si>
  <si>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</si>
  <si>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</si>
  <si>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</si>
  <si>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</si>
  <si>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</si>
  <si>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</si>
  <si>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</si>
  <si>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</si>
  <si>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</si>
  <si>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</si>
  <si>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</si>
  <si>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</si>
  <si>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</si>
  <si>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</si>
  <si>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</si>
  <si>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</si>
  <si>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</si>
  <si>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</si>
  <si>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</si>
  <si>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</si>
  <si>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</si>
  <si>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</si>
  <si>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</si>
  <si>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</si>
  <si>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</si>
  <si>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</si>
  <si>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</si>
  <si>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</si>
  <si>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</si>
  <si>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</si>
  <si>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</si>
  <si>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</si>
  <si>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</si>
  <si>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</si>
  <si>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</si>
  <si>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</si>
  <si>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</si>
  <si>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</si>
  <si>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</si>
  <si>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</si>
  <si>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</si>
  <si>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</si>
  <si>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</si>
  <si>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</si>
  <si>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</si>
  <si>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</si>
  <si>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</si>
  <si>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</si>
  <si>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</si>
  <si>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</si>
  <si>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</si>
  <si>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</si>
  <si>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</si>
  <si>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</si>
  <si>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</si>
  <si>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</si>
  <si>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</si>
  <si>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</si>
  <si>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</si>
  <si>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</si>
  <si>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</si>
  <si>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</si>
  <si>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</si>
  <si>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</si>
  <si>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</si>
  <si>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</si>
  <si>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</si>
  <si>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</si>
  <si>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</si>
  <si>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</si>
  <si>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</si>
  <si>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</si>
  <si>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</si>
  <si>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</si>
  <si>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</si>
  <si>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</si>
  <si>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</si>
  <si>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</si>
  <si>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</si>
  <si>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</si>
  <si>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</si>
  <si>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</si>
  <si>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</si>
  <si>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</si>
  <si>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</si>
  <si>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</si>
  <si>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</si>
  <si>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</si>
  <si>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</si>
  <si>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</si>
  <si>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</si>
  <si>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</si>
  <si>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</si>
  <si>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</si>
  <si>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</si>
  <si>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</si>
  <si>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</si>
  <si>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</si>
  <si>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</si>
  <si>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</si>
  <si>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</si>
  <si>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</si>
  <si>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</si>
  <si>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</si>
  <si>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</si>
  <si>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</si>
  <si>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</si>
  <si>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</si>
  <si>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</si>
  <si>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</si>
  <si>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</si>
  <si>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</si>
  <si>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</si>
  <si>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</si>
  <si>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</si>
  <si>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</si>
  <si>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</si>
  <si>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</si>
  <si>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</si>
  <si>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</si>
  <si>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</si>
  <si>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</si>
  <si>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</si>
  <si>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</si>
  <si>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</si>
  <si>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</si>
  <si>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</si>
  <si>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</si>
  <si>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</si>
  <si>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</si>
  <si>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</si>
  <si>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</si>
  <si>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</si>
  <si>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</si>
  <si>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</si>
  <si>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</si>
  <si>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</si>
  <si>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</si>
  <si>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</si>
  <si>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</si>
  <si>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</si>
  <si>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</si>
  <si>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</si>
  <si>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</si>
  <si>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</si>
  <si>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</si>
  <si>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</si>
  <si>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</si>
  <si>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</si>
  <si>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</si>
  <si>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</si>
  <si>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</si>
  <si>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</si>
  <si>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</si>
  <si>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</si>
  <si>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</si>
  <si>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</si>
  <si>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</si>
  <si>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</si>
  <si>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</si>
  <si>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</si>
  <si>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</si>
  <si>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</si>
  <si>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</si>
  <si>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</si>
  <si>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</si>
  <si>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</si>
  <si>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</si>
  <si>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</si>
  <si>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</si>
  <si>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</si>
  <si>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</si>
  <si>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</si>
  <si>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</si>
  <si>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</si>
  <si>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</si>
  <si>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</si>
  <si>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</si>
  <si>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</si>
  <si>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</si>
  <si>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</si>
  <si>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</si>
  <si>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</si>
  <si>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</si>
  <si>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</si>
  <si>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</si>
  <si>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</si>
  <si>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</si>
  <si>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</si>
  <si>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</si>
  <si>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</si>
  <si>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</si>
  <si>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</si>
  <si>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</si>
  <si>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</si>
  <si>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</si>
  <si>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</si>
  <si>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</si>
  <si>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</si>
  <si>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</si>
  <si>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</si>
  <si>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</si>
  <si>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</si>
  <si>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</si>
  <si>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</si>
  <si>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</si>
  <si>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</si>
  <si>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</si>
  <si>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</si>
  <si>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</si>
  <si>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</si>
  <si>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</si>
  <si>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</si>
  <si>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</si>
  <si>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</si>
  <si>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</si>
  <si>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</si>
  <si>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</si>
  <si>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</si>
  <si>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</si>
  <si>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</si>
  <si>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</si>
  <si>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</si>
  <si>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</si>
  <si>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</si>
  <si>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</si>
  <si>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</si>
  <si>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</si>
  <si>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</si>
  <si>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</si>
  <si>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</si>
  <si>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</si>
  <si>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</si>
  <si>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</si>
  <si>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</si>
  <si>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</si>
  <si>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</si>
  <si>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</si>
  <si>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</si>
  <si>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</si>
  <si>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</si>
  <si>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</si>
  <si>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</si>
  <si>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</si>
  <si>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</si>
  <si>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</si>
  <si>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</si>
  <si>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</si>
  <si>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</si>
  <si>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</si>
  <si>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</si>
  <si>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</si>
  <si>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</si>
  <si>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</si>
  <si>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</si>
  <si>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</si>
  <si>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</si>
  <si>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</si>
  <si>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</si>
  <si>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</si>
  <si>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</si>
  <si>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</si>
  <si>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</si>
  <si>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</si>
  <si>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</si>
  <si>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</si>
  <si>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</si>
  <si>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</si>
  <si>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</si>
  <si>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</si>
  <si>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</si>
  <si>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</si>
  <si>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</si>
  <si>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</si>
  <si>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</si>
  <si>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</si>
  <si>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</si>
  <si>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</si>
  <si>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</si>
  <si>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</si>
  <si>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</si>
  <si>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</si>
  <si>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</si>
  <si>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</si>
  <si>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</si>
  <si>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</si>
  <si>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</si>
  <si>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</si>
  <si>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</si>
  <si>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</si>
  <si>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</si>
  <si>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</si>
  <si>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</si>
  <si>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</si>
  <si>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</si>
  <si>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</si>
  <si>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</si>
  <si>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</si>
  <si>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</si>
  <si>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</si>
  <si>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</si>
  <si>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</si>
  <si>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</si>
  <si>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</si>
  <si>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</si>
  <si>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</si>
  <si>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</si>
  <si>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</si>
  <si>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</si>
  <si>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</si>
  <si>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</si>
  <si>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</si>
  <si>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</si>
  <si>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</si>
  <si>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</si>
  <si>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</si>
  <si>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</si>
  <si>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</si>
  <si>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</si>
  <si>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</si>
  <si>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</si>
  <si>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</si>
  <si>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</si>
  <si>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</si>
  <si>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</si>
  <si>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</si>
  <si>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</si>
  <si>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</si>
  <si>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</si>
  <si>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</si>
  <si>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</si>
  <si>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</si>
  <si>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</si>
  <si>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</si>
  <si>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</si>
  <si>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</si>
  <si>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</si>
  <si>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</si>
  <si>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</si>
  <si>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</si>
  <si>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</si>
  <si>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</si>
  <si>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</si>
  <si>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</si>
  <si>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</si>
  <si>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</si>
  <si>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</si>
  <si>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</si>
  <si>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</si>
  <si>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</si>
  <si>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</si>
  <si>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</si>
  <si>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</si>
  <si>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</si>
  <si>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</si>
  <si>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</si>
  <si>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</si>
  <si>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</si>
  <si>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</si>
  <si>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</si>
  <si>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</si>
  <si>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</si>
  <si>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</si>
  <si>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</si>
  <si>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</si>
  <si>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</si>
  <si>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</si>
  <si>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</si>
  <si>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</si>
  <si>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</si>
  <si>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</si>
  <si>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</si>
  <si>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</si>
  <si>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</si>
  <si>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</si>
  <si>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</si>
  <si>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</si>
  <si>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</si>
  <si>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</si>
  <si>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</si>
  <si>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</si>
  <si>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</si>
  <si>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</si>
  <si>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</si>
  <si>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</si>
  <si>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</si>
  <si>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</si>
  <si>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</si>
  <si>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</si>
  <si>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</si>
  <si>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</si>
  <si>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</si>
  <si>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</si>
  <si>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</si>
  <si>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</si>
  <si>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</si>
  <si>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</si>
  <si>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</si>
  <si>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</si>
  <si>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</si>
  <si>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</si>
  <si>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</si>
  <si>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</si>
  <si>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</si>
  <si>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</si>
  <si>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</si>
  <si>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</si>
  <si>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</si>
  <si>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</si>
  <si>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</si>
  <si>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</si>
  <si>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</si>
  <si>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</si>
  <si>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</si>
  <si>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</si>
  <si>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</si>
  <si>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</si>
  <si>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</si>
  <si>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</si>
  <si>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</si>
  <si>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</si>
  <si>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</si>
  <si>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</si>
  <si>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</si>
  <si>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</si>
  <si>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</si>
  <si>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</si>
  <si>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</si>
  <si>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</si>
  <si>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</si>
  <si>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</si>
  <si>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</si>
  <si>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</si>
  <si>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</si>
  <si>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</si>
  <si>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</si>
  <si>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</si>
  <si>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</si>
  <si>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</si>
  <si>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</si>
  <si>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</si>
  <si>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</si>
  <si>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</si>
  <si>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</si>
  <si>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</si>
  <si>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</si>
  <si>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</si>
  <si>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</si>
  <si>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</si>
  <si>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</si>
  <si>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</si>
  <si>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</si>
  <si>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</si>
  <si>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</si>
  <si>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</si>
  <si>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</si>
  <si>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</si>
  <si>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</si>
  <si>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</si>
  <si>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</si>
  <si>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</si>
  <si>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</si>
  <si>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</si>
  <si>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</si>
  <si>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</si>
  <si>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</si>
  <si>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</si>
  <si>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</si>
  <si>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</si>
  <si>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</si>
  <si>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</si>
  <si>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</si>
  <si>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</si>
  <si>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</si>
  <si>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</si>
  <si>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</si>
  <si>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</si>
  <si>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</si>
  <si>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</si>
  <si>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</si>
  <si>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</si>
  <si>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</si>
  <si>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</si>
  <si>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</si>
  <si>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</si>
  <si>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</si>
  <si>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</si>
  <si>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</si>
  <si>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</si>
  <si>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</si>
  <si>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</si>
  <si>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</si>
  <si>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</si>
  <si>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</si>
  <si>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</si>
  <si>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</si>
  <si>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</si>
  <si>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</si>
  <si>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</si>
  <si>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</si>
  <si>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</si>
  <si>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</si>
  <si>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</si>
  <si>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</si>
  <si>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</si>
  <si>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</si>
  <si>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</si>
  <si>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</si>
  <si>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</si>
  <si>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</si>
  <si>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</si>
  <si>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</si>
  <si>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</si>
  <si>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</si>
  <si>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</si>
  <si>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</si>
  <si>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</si>
  <si>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</si>
  <si>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</si>
  <si>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</si>
  <si>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</si>
  <si>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</si>
  <si>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</si>
  <si>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</si>
  <si>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</si>
  <si>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</si>
  <si>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</si>
  <si>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</si>
  <si>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</si>
  <si>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</si>
  <si>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</si>
  <si>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</si>
  <si>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</si>
  <si>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</si>
  <si>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</si>
  <si>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</si>
  <si>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</si>
  <si>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</si>
  <si>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</si>
  <si>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</si>
  <si>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</si>
  <si>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</si>
  <si>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</si>
  <si>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</si>
  <si>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</si>
  <si>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</si>
  <si>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</si>
  <si>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</si>
  <si>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</si>
  <si>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</si>
  <si>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</si>
  <si>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</si>
  <si>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</si>
  <si>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</si>
  <si>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</si>
  <si>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</si>
  <si>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</si>
  <si>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</si>
  <si>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</si>
  <si>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</si>
  <si>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</si>
  <si>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</si>
  <si>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</si>
  <si>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</si>
  <si>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</si>
  <si>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</si>
  <si>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</si>
  <si>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</si>
  <si>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</si>
  <si>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</si>
  <si>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</si>
  <si>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</si>
  <si>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</si>
  <si>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</si>
  <si>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</si>
  <si>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</si>
  <si>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</si>
  <si>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</si>
  <si>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</si>
  <si>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</si>
  <si>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</si>
  <si>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</si>
  <si>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</si>
  <si>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</si>
  <si>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</si>
  <si>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</si>
  <si>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</si>
  <si>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</si>
  <si>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</si>
  <si>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</si>
  <si>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</si>
  <si>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</si>
  <si>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</si>
  <si>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</si>
  <si>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</si>
  <si>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</si>
  <si>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</si>
  <si>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</si>
  <si>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</si>
  <si>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</si>
  <si>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</si>
  <si>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</si>
  <si>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</si>
  <si>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</si>
  <si>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</si>
  <si>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</si>
  <si>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</si>
  <si>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</si>
  <si>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</si>
  <si>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</si>
  <si>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</si>
  <si>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</si>
  <si>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</si>
  <si>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</si>
  <si>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</si>
  <si>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</si>
  <si>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</si>
  <si>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</si>
  <si>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</si>
  <si>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</si>
  <si>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</si>
  <si>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</si>
  <si>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</si>
  <si>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</si>
  <si>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</si>
  <si>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</si>
  <si>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</si>
  <si>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</si>
  <si>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</si>
  <si>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</si>
  <si>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</si>
  <si>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</si>
  <si>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</si>
  <si>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</si>
  <si>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</si>
  <si>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</si>
  <si>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</si>
  <si>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</si>
  <si>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</si>
  <si>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</si>
  <si>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</si>
  <si>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</si>
  <si>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</si>
  <si>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</si>
  <si>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</si>
  <si>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</si>
  <si>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</si>
  <si>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</si>
  <si>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</si>
  <si>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</si>
  <si>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</si>
  <si>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</si>
  <si>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</si>
  <si>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</si>
  <si>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</si>
  <si>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</si>
  <si>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</si>
  <si>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</si>
  <si>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</si>
  <si>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</si>
  <si>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</si>
  <si>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</si>
  <si>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</si>
  <si>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</si>
  <si>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</si>
  <si>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</si>
  <si>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</si>
  <si>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</si>
  <si>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</si>
  <si>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</si>
  <si>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</si>
  <si>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</si>
  <si>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</si>
  <si>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</si>
  <si>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</si>
  <si>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</si>
  <si>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</si>
  <si>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</si>
  <si>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</si>
  <si>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</si>
  <si>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</si>
  <si>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</si>
  <si>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</si>
  <si>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</si>
  <si>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</si>
  <si>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</si>
  <si>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</si>
  <si>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</si>
  <si>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</si>
  <si>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</si>
  <si>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</si>
  <si>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</si>
  <si>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</si>
  <si>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</si>
  <si>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</si>
  <si>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</si>
  <si>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</si>
  <si>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</si>
  <si>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</si>
  <si>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</si>
  <si>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</si>
  <si>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</si>
  <si>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</si>
  <si>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</si>
  <si>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</si>
  <si>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</si>
  <si>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</si>
  <si>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</si>
  <si>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</si>
  <si>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</si>
  <si>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</si>
  <si>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</si>
  <si>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</si>
  <si>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</si>
  <si>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</si>
  <si>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</si>
  <si>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</si>
  <si>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</si>
  <si>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</si>
  <si>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</si>
  <si>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</si>
  <si>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</si>
  <si>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</si>
  <si>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</si>
  <si>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</si>
  <si>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</si>
  <si>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</si>
  <si>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</si>
  <si>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</si>
  <si>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</si>
  <si>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</si>
  <si>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</si>
  <si>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</si>
  <si>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</si>
  <si>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</si>
  <si>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</si>
  <si>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</si>
  <si>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</si>
  <si>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</si>
  <si>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</si>
  <si>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</si>
  <si>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</si>
  <si>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</si>
  <si>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</si>
  <si>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</si>
  <si>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</si>
  <si>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</si>
  <si>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</si>
  <si>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</si>
  <si>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</si>
  <si>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</si>
  <si>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</si>
  <si>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</si>
  <si>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</si>
  <si>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</si>
  <si>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</si>
  <si>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</si>
  <si>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</si>
  <si>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</si>
  <si>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</si>
  <si>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</si>
  <si>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</si>
  <si>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</si>
  <si>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</si>
  <si>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</si>
  <si>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</si>
  <si>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</si>
  <si>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</si>
  <si>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</si>
  <si>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</si>
  <si>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</si>
  <si>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</si>
  <si>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</si>
  <si>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</si>
  <si>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</si>
  <si>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</si>
  <si>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</si>
  <si>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</si>
  <si>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</si>
  <si>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</si>
  <si>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</si>
  <si>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</si>
  <si>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</si>
  <si>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</si>
  <si>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</si>
  <si>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</si>
  <si>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</si>
  <si>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</si>
  <si>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</si>
  <si>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</si>
  <si>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</si>
  <si>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</si>
  <si>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</si>
  <si>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</si>
  <si>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</si>
  <si>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</si>
  <si>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</si>
  <si>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</si>
  <si>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</si>
  <si>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</si>
  <si>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</si>
  <si>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</si>
  <si>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</si>
  <si>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</si>
  <si>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</si>
  <si>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</si>
  <si>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</si>
  <si>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</si>
  <si>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</si>
  <si>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</si>
  <si>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</si>
  <si>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</si>
  <si>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</si>
  <si>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</si>
  <si>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</si>
  <si>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</si>
  <si>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</si>
  <si>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</si>
  <si>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</si>
  <si>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</si>
  <si>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</si>
  <si>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</si>
  <si>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</si>
  <si>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</si>
  <si>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</si>
  <si>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</si>
  <si>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</si>
  <si>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</si>
  <si>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</si>
  <si>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</si>
  <si>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</si>
  <si>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</si>
  <si>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</si>
  <si>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</si>
  <si>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</si>
  <si>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</si>
  <si>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</si>
  <si>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</si>
  <si>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</si>
  <si>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</si>
  <si>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</si>
  <si>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</si>
  <si>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</si>
  <si>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</si>
  <si>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</si>
  <si>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</si>
  <si>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</si>
  <si>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</si>
  <si>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</si>
  <si>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</si>
  <si>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</si>
  <si>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</si>
  <si>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</si>
  <si>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</si>
  <si>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</si>
  <si>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</si>
  <si>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</si>
  <si>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</si>
  <si>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</si>
  <si>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</si>
  <si>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</si>
  <si>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</si>
  <si>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</si>
  <si>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</si>
  <si>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</si>
  <si>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</si>
  <si>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</si>
  <si>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</si>
  <si>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</si>
  <si>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</si>
  <si>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</si>
  <si>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</si>
  <si>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</si>
  <si>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</si>
  <si>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</si>
  <si>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</si>
  <si>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</si>
  <si>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</si>
  <si>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</si>
  <si>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</si>
  <si>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</si>
  <si>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</si>
  <si>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</si>
  <si>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</si>
  <si>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</si>
  <si>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</si>
  <si>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</si>
  <si>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</si>
  <si>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</si>
  <si>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</si>
  <si>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</si>
  <si>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</si>
  <si>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</si>
  <si>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</si>
  <si>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</si>
  <si>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</si>
  <si>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</si>
  <si>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</si>
  <si>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</si>
  <si>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</si>
  <si>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</si>
  <si>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</si>
  <si>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</si>
  <si>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</si>
  <si>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</si>
  <si>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</si>
  <si>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</si>
  <si>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</si>
  <si>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</si>
  <si>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</si>
  <si>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</si>
  <si>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</si>
  <si>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</si>
  <si>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</si>
  <si>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</si>
  <si>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</si>
  <si>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</si>
  <si>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</si>
  <si>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</si>
  <si>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</si>
  <si>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</si>
  <si>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</si>
  <si>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</si>
  <si>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</si>
  <si>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</si>
  <si>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</si>
  <si>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</si>
  <si>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</si>
  <si>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</si>
  <si>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</si>
  <si>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</si>
  <si>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</si>
  <si>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</si>
  <si>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</si>
  <si>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</si>
  <si>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</si>
  <si>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</si>
  <si>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</si>
  <si>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</si>
  <si>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</si>
  <si>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</si>
  <si>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</si>
  <si>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</si>
  <si>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</si>
  <si>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</si>
  <si>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</si>
  <si>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</si>
  <si>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</si>
  <si>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</si>
  <si>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</si>
  <si>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</si>
  <si>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</si>
  <si>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</si>
  <si>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</si>
  <si>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</si>
  <si>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</si>
  <si>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</si>
  <si>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</si>
  <si>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</si>
  <si>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</si>
  <si>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</si>
  <si>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</si>
  <si>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</si>
  <si>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</si>
  <si>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</si>
  <si>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</si>
  <si>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</si>
  <si>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</si>
  <si>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</si>
  <si>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</si>
  <si>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</si>
  <si>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</si>
  <si>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</si>
  <si>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</si>
  <si>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</si>
  <si>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</si>
  <si>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</si>
  <si>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</si>
  <si>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</si>
  <si>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</si>
  <si>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</si>
  <si>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</si>
  <si>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</si>
  <si>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</si>
  <si>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</si>
  <si>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</si>
  <si>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</si>
  <si>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</si>
  <si>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</si>
  <si>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</si>
  <si>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</si>
  <si>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</si>
  <si>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</si>
  <si>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</si>
  <si>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</si>
  <si>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</si>
  <si>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</si>
  <si>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</si>
  <si>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</si>
  <si>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</si>
  <si>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</si>
  <si>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</si>
  <si>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</si>
  <si>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</si>
  <si>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</si>
  <si>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</si>
  <si>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</si>
  <si>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</si>
  <si>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</si>
  <si>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</si>
  <si>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</si>
  <si>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</si>
  <si>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</si>
  <si>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</si>
  <si>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</si>
  <si>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</si>
  <si>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</si>
  <si>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</si>
  <si>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</si>
  <si>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</si>
  <si>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</si>
  <si>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</si>
  <si>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</si>
  <si>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</si>
  <si>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</si>
  <si>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</si>
  <si>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</si>
  <si>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</si>
  <si>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</si>
  <si>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</si>
  <si>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</si>
  <si>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</si>
  <si>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</si>
  <si>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</si>
  <si>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</si>
  <si>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</si>
  <si>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</si>
  <si>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</si>
  <si>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</si>
  <si>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</si>
  <si>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</si>
  <si>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</si>
  <si>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</si>
  <si>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</si>
  <si>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</si>
  <si>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</si>
  <si>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</si>
  <si>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</si>
  <si>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</si>
  <si>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</si>
  <si>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</si>
  <si>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</si>
  <si>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</si>
  <si>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</si>
  <si>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</si>
  <si>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</si>
  <si>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</si>
  <si>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</si>
  <si>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</si>
  <si>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</si>
  <si>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</si>
  <si>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</si>
  <si>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</si>
  <si>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</si>
  <si>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</si>
  <si>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</si>
  <si>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</si>
  <si>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</si>
  <si>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</si>
  <si>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</si>
  <si>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</si>
  <si>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</si>
  <si>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</si>
  <si>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</si>
  <si>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</si>
  <si>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</si>
  <si>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</si>
  <si>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</si>
  <si>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</si>
  <si>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</si>
  <si>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</si>
  <si>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</si>
  <si>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</si>
  <si>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</si>
  <si>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</si>
  <si>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</si>
  <si>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</si>
  <si>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</si>
  <si>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</si>
  <si>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</si>
  <si>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</si>
  <si>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</si>
  <si>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</si>
  <si>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</si>
  <si>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</si>
  <si>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</si>
  <si>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</si>
  <si>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</si>
  <si>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</si>
  <si>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</si>
  <si>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</si>
  <si>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</si>
  <si>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</si>
  <si>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</si>
  <si>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</si>
  <si>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</si>
  <si>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</si>
  <si>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</si>
  <si>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</si>
  <si>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</si>
  <si>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</si>
  <si>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</si>
  <si>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</si>
  <si>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</si>
  <si>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</si>
  <si>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</si>
  <si>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</si>
  <si>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</si>
  <si>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</si>
  <si>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</si>
  <si>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</si>
  <si>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</si>
  <si>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</si>
  <si>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</si>
  <si>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</si>
  <si>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</si>
  <si>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</si>
  <si>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</si>
  <si>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</si>
  <si>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</si>
  <si>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</si>
  <si>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</si>
  <si>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</si>
  <si>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</si>
  <si>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</si>
  <si>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</si>
  <si>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</si>
  <si>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</si>
  <si>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</si>
  <si>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</si>
  <si>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</si>
  <si>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</si>
  <si>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</si>
  <si>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</si>
  <si>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</si>
  <si>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</si>
  <si>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</si>
  <si>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</si>
  <si>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</si>
  <si>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</si>
  <si>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</si>
  <si>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</si>
  <si>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</si>
  <si>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</si>
  <si>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</si>
  <si>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</si>
  <si>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</si>
  <si>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</si>
  <si>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</si>
  <si>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</si>
  <si>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</si>
  <si>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</si>
  <si>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</si>
  <si>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</si>
  <si>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</si>
  <si>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</si>
  <si>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</si>
  <si>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</si>
  <si>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</si>
  <si>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</si>
  <si>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</si>
  <si>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</si>
  <si>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</si>
  <si>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</si>
  <si>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</si>
  <si>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</si>
  <si>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</si>
  <si>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</si>
  <si>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</si>
  <si>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</si>
  <si>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</si>
  <si>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</si>
  <si>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</si>
  <si>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</si>
  <si>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</si>
  <si>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</si>
  <si>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</si>
  <si>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</si>
  <si>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</si>
  <si>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</si>
  <si>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</si>
  <si>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</si>
  <si>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</si>
  <si>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</si>
  <si>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</si>
  <si>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</si>
  <si>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</si>
  <si>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</si>
  <si>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</si>
  <si>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</si>
  <si>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</si>
  <si>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</si>
  <si>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</si>
  <si>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</si>
  <si>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</si>
  <si>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</si>
  <si>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</si>
  <si>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</si>
  <si>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</si>
  <si>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</si>
  <si>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</si>
  <si>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</si>
  <si>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</si>
  <si>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</si>
  <si>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</si>
  <si>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</si>
  <si>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</si>
  <si>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</si>
  <si>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</si>
  <si>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</si>
  <si>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</si>
  <si>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</si>
  <si>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</si>
  <si>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</si>
  <si>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</si>
  <si>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</si>
  <si>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</si>
  <si>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</si>
  <si>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</si>
  <si>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</si>
  <si>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</si>
  <si>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</si>
  <si>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</si>
  <si>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</si>
  <si>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</si>
  <si>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</si>
  <si>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</si>
  <si>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</si>
  <si>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</si>
  <si>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</si>
  <si>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</si>
  <si>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</si>
  <si>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</si>
  <si>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</si>
  <si>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</si>
  <si>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</si>
  <si>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</si>
  <si>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</si>
  <si>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</si>
  <si>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</si>
  <si>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</si>
  <si>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</si>
  <si>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</si>
  <si>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</si>
  <si>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</si>
  <si>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</si>
  <si>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</si>
  <si>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</si>
  <si>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</si>
  <si>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</si>
  <si>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</si>
  <si>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</si>
  <si>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</si>
  <si>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</si>
  <si>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</si>
  <si>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</si>
  <si>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</si>
  <si>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</si>
  <si>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</si>
  <si>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</si>
  <si>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</si>
  <si>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</si>
  <si>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</si>
  <si>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</si>
  <si>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</si>
  <si>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</si>
  <si>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</si>
  <si>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</si>
  <si>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</si>
  <si>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</si>
  <si>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</si>
  <si>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</si>
  <si>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</si>
  <si>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</si>
  <si>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</si>
  <si>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</si>
  <si>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</si>
  <si>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</si>
  <si>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</si>
  <si>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</si>
  <si>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</si>
  <si>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</si>
  <si>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</si>
  <si>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</si>
  <si>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</si>
  <si>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</si>
  <si>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</si>
  <si>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</si>
  <si>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</si>
  <si>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</si>
  <si>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</si>
  <si>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</si>
  <si>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</si>
  <si>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</si>
  <si>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</si>
  <si>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</si>
  <si>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</si>
  <si>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</si>
  <si>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</si>
  <si>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</si>
  <si>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</si>
  <si>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</si>
  <si>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</si>
  <si>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</si>
  <si>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</si>
  <si>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</si>
  <si>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</si>
  <si>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</si>
  <si>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</si>
  <si>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</si>
  <si>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</si>
  <si>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</si>
  <si>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</si>
  <si>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</si>
  <si>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</si>
  <si>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</si>
  <si>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</si>
  <si>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</si>
  <si>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</si>
  <si>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</si>
  <si>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</si>
  <si>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</si>
  <si>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</si>
  <si>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</si>
  <si>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</si>
  <si>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</si>
  <si>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</si>
  <si>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</si>
  <si>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</si>
  <si>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</si>
  <si>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</si>
  <si>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</si>
  <si>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</si>
  <si>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</si>
  <si>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</si>
  <si>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</si>
  <si>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</si>
  <si>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</si>
  <si>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</si>
  <si>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</si>
  <si>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</si>
  <si>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</si>
  <si>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</si>
  <si>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</si>
  <si>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</si>
  <si>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</si>
  <si>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</si>
  <si>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</si>
  <si>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</si>
  <si>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</si>
  <si>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</si>
  <si>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</si>
  <si>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</si>
  <si>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</si>
  <si>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</si>
  <si>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</si>
  <si>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</si>
  <si>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</si>
  <si>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</si>
  <si>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</si>
  <si>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</si>
  <si>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</si>
  <si>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</si>
  <si>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</si>
  <si>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</si>
  <si>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</si>
  <si>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</si>
  <si>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</si>
  <si>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</si>
  <si>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</si>
  <si>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</si>
  <si>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</si>
  <si>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</si>
  <si>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</si>
  <si>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</si>
  <si>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</si>
  <si>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</si>
  <si>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</si>
  <si>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</si>
  <si>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</si>
  <si>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</si>
  <si>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</si>
  <si>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</si>
  <si>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</si>
  <si>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</si>
  <si>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</si>
  <si>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</si>
  <si>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</si>
  <si>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</si>
  <si>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</si>
  <si>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</si>
  <si>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</si>
  <si>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</si>
  <si>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</si>
  <si>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</si>
  <si>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</si>
  <si>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</si>
  <si>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</si>
  <si>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</si>
  <si>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</si>
  <si>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</si>
  <si>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</si>
  <si>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</si>
  <si>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</si>
  <si>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</si>
  <si>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</si>
  <si>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</si>
  <si>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</si>
  <si>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</si>
  <si>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</si>
  <si>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</si>
  <si>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</si>
  <si>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</si>
  <si>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</si>
  <si>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</si>
  <si>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</si>
  <si>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</si>
  <si>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</si>
  <si>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</si>
  <si>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</si>
  <si>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</si>
  <si>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</si>
  <si>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</si>
  <si>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</si>
  <si>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</si>
  <si>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</si>
  <si>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</si>
  <si>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</si>
  <si>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</si>
  <si>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</si>
  <si>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</si>
  <si>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</si>
  <si>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</si>
  <si>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</si>
  <si>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</si>
  <si>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</si>
  <si>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</si>
  <si>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</si>
  <si>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</si>
  <si>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</si>
  <si>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</si>
  <si>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</si>
  <si>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</si>
  <si>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</si>
  <si>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</si>
  <si>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</si>
  <si>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</si>
  <si>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</si>
  <si>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</si>
  <si>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</si>
  <si>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</si>
  <si>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</si>
  <si>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</si>
  <si>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</si>
  <si>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</si>
  <si>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</si>
  <si>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</si>
  <si>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</si>
  <si>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</si>
  <si>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</si>
  <si>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</si>
  <si>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</si>
  <si>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</si>
  <si>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</si>
  <si>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</si>
  <si>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</si>
  <si>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</si>
  <si>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</si>
  <si>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</si>
  <si>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</si>
  <si>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</si>
  <si>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</si>
  <si>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</si>
  <si>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</si>
  <si>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</si>
  <si>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</si>
  <si>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</si>
  <si>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</si>
  <si>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</si>
  <si>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</si>
  <si>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</si>
  <si>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</si>
  <si>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</si>
  <si>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</si>
  <si>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</si>
  <si>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</si>
  <si>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</si>
  <si>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</si>
  <si>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</si>
  <si>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</si>
  <si>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</si>
  <si>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</si>
  <si>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</si>
  <si>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</si>
  <si>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</si>
  <si>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</si>
  <si>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</si>
  <si>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</si>
  <si>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</si>
  <si>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</si>
  <si>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</si>
  <si>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</si>
  <si>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</si>
  <si>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</si>
  <si>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</si>
  <si>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</si>
  <si>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</si>
  <si>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</si>
  <si>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</si>
  <si>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</si>
  <si>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</si>
  <si>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</si>
  <si>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</si>
  <si>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</si>
  <si>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</si>
  <si>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</si>
  <si>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</si>
  <si>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</si>
  <si>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</si>
  <si>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</si>
  <si>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</si>
  <si>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</si>
  <si>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</si>
  <si>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</si>
  <si>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</si>
  <si>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</si>
  <si>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</si>
  <si>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</si>
  <si>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</si>
  <si>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</si>
  <si>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</si>
  <si>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</si>
  <si>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</si>
  <si>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</si>
  <si>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</si>
  <si>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</si>
  <si>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</si>
  <si>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</si>
  <si>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</si>
  <si>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</si>
  <si>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</si>
  <si>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</si>
  <si>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</si>
  <si>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</si>
  <si>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</si>
  <si>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</si>
  <si>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</si>
  <si>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</si>
  <si>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</si>
  <si>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</si>
  <si>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</si>
  <si>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</si>
  <si>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</si>
  <si>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</si>
  <si>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</si>
  <si>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</si>
  <si>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</si>
  <si>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</si>
  <si>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</si>
  <si>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</si>
  <si>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</si>
  <si>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</si>
  <si>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</si>
  <si>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</si>
  <si>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</si>
  <si>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</si>
  <si>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</si>
  <si>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</si>
  <si>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</si>
  <si>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</si>
  <si>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</si>
  <si>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</si>
  <si>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</si>
  <si>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</si>
  <si>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</si>
  <si>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</si>
  <si>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</si>
  <si>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</si>
  <si>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</si>
  <si>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</si>
  <si>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</si>
  <si>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</si>
  <si>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</si>
  <si>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</si>
  <si>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</si>
  <si>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</si>
  <si>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</si>
  <si>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</si>
  <si>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</si>
  <si>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</si>
  <si>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</si>
  <si>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</si>
  <si>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</si>
  <si>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</si>
  <si>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</si>
  <si>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</si>
  <si>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</si>
  <si>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</si>
  <si>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</si>
  <si>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</si>
  <si>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</si>
  <si>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</si>
  <si>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</si>
  <si>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</si>
  <si>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</si>
  <si>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</si>
  <si>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</si>
  <si>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</si>
  <si>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</si>
  <si>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</si>
  <si>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</si>
  <si>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</si>
  <si>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</si>
  <si>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</si>
  <si>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</si>
  <si>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</si>
  <si>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</si>
  <si>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</si>
  <si>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</si>
  <si>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</si>
  <si>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</si>
  <si>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</si>
  <si>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</si>
  <si>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</si>
  <si>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</si>
  <si>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</si>
  <si>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</si>
  <si>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</si>
  <si>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</si>
  <si>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</si>
  <si>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</si>
  <si>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</si>
  <si>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</si>
  <si>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</si>
  <si>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</si>
  <si>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</si>
  <si>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</si>
  <si>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</si>
  <si>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</si>
  <si>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</si>
  <si>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</si>
  <si>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</si>
  <si>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</si>
  <si>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</si>
  <si>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</si>
  <si>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</si>
  <si>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</si>
  <si>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</si>
  <si>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</si>
  <si>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</si>
  <si>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</si>
  <si>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</si>
  <si>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</si>
  <si>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</si>
  <si>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</si>
  <si>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</si>
  <si>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</si>
  <si>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</si>
  <si>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</si>
  <si>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</si>
  <si>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</si>
  <si>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</si>
  <si>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</si>
  <si>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</si>
  <si>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</si>
  <si>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</si>
  <si>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</si>
  <si>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</si>
  <si>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</si>
  <si>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</si>
  <si>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</si>
  <si>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</si>
  <si>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</si>
  <si>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</si>
  <si>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</si>
  <si>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</si>
  <si>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</si>
  <si>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</si>
  <si>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</si>
  <si>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</si>
  <si>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</si>
  <si>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</si>
  <si>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</si>
  <si>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</si>
  <si>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</si>
  <si>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</si>
  <si>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</si>
  <si>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</si>
  <si>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</si>
  <si>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</si>
  <si>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</si>
  <si>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</si>
  <si>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</si>
  <si>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</si>
  <si>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</si>
  <si>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</si>
  <si>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</si>
  <si>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</si>
  <si>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</si>
  <si>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</si>
  <si>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</si>
  <si>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</si>
  <si>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</si>
  <si>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</si>
  <si>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</si>
  <si>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</si>
  <si>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</si>
  <si>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</si>
  <si>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</si>
  <si>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</si>
  <si>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</si>
  <si>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</si>
  <si>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</si>
  <si>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</si>
  <si>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</si>
  <si>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</si>
  <si>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</si>
  <si>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</si>
  <si>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</si>
  <si>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</si>
  <si>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</si>
  <si>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</si>
  <si>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</si>
  <si>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</si>
  <si>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</si>
  <si>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</si>
  <si>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</si>
  <si>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</si>
  <si>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</si>
  <si>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</si>
  <si>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</si>
  <si>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</si>
  <si>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</si>
  <si>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</si>
  <si>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</si>
  <si>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</si>
  <si>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</si>
  <si>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</si>
  <si>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</si>
  <si>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</si>
  <si>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</si>
  <si>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</si>
  <si>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</si>
  <si>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</si>
  <si>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</si>
  <si>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</si>
  <si>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</si>
  <si>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</si>
  <si>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</si>
  <si>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</si>
  <si>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</si>
  <si>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</si>
  <si>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</si>
  <si>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</si>
  <si>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</si>
  <si>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</si>
  <si>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</si>
  <si>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</si>
  <si>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</si>
  <si>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</si>
  <si>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</si>
  <si>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</si>
  <si>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</si>
  <si>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</si>
  <si>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</si>
  <si>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</si>
  <si>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</si>
  <si>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</si>
  <si>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</si>
  <si>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</si>
  <si>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</si>
  <si>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</si>
  <si>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</si>
  <si>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</si>
  <si>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</si>
  <si>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</si>
  <si>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</si>
  <si>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</si>
  <si>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</si>
  <si>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</si>
  <si>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</si>
  <si>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</si>
  <si>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</si>
  <si>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</si>
  <si>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</si>
  <si>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</si>
  <si>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</si>
  <si>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</si>
  <si>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</si>
  <si>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</si>
  <si>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</si>
  <si>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</si>
  <si>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</si>
  <si>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</si>
  <si>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</si>
  <si>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</si>
  <si>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</si>
  <si>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</si>
  <si>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</si>
  <si>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</si>
  <si>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</si>
  <si>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</si>
  <si>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</si>
  <si>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</si>
  <si>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</si>
  <si>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</si>
  <si>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</si>
  <si>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</si>
  <si>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</si>
  <si>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</si>
  <si>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</si>
  <si>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</si>
  <si>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</si>
  <si>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</si>
  <si>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</si>
  <si>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</si>
  <si>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</si>
  <si>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</si>
  <si>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</si>
  <si>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</si>
  <si>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</si>
  <si>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</si>
  <si>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</si>
  <si>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</si>
  <si>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</si>
  <si>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</si>
  <si>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</si>
  <si>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</si>
  <si>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</si>
  <si>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</si>
  <si>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</si>
  <si>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</si>
  <si>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</si>
  <si>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</si>
  <si>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</si>
  <si>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</si>
  <si>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</si>
  <si>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</si>
  <si>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</si>
  <si>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</si>
  <si>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</si>
  <si>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</si>
  <si>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</si>
  <si>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</si>
  <si>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</si>
  <si>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</si>
  <si>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</si>
  <si>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</si>
  <si>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</si>
  <si>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</si>
  <si>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</si>
  <si>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</si>
  <si>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</si>
  <si>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</si>
  <si>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</si>
  <si>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</si>
  <si>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</si>
  <si>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</si>
  <si>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</si>
  <si>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</si>
  <si>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</si>
  <si>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</si>
  <si>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</si>
  <si>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</si>
  <si>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</si>
  <si>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</si>
  <si>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</si>
  <si>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</si>
  <si>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</si>
  <si>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</si>
  <si>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</si>
  <si>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</si>
  <si>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</si>
  <si>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</si>
  <si>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</si>
  <si>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</si>
  <si>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</si>
  <si>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</si>
  <si>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</si>
  <si>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</si>
  <si>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</si>
  <si>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</si>
  <si>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</si>
  <si>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</si>
  <si>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</si>
  <si>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</si>
  <si>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</si>
  <si>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</si>
  <si>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</si>
  <si>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</si>
  <si>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</si>
  <si>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</si>
  <si>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</si>
  <si>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</si>
  <si>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</si>
  <si>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</si>
  <si>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</si>
  <si>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</si>
  <si>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</si>
  <si>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</si>
  <si>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</si>
  <si>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</si>
  <si>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</si>
  <si>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</si>
  <si>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</si>
  <si>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</si>
  <si>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</si>
  <si>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</si>
  <si>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</si>
  <si>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</si>
  <si>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</si>
  <si>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</si>
  <si>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</si>
  <si>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</si>
  <si>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</si>
  <si>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</si>
  <si>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</si>
  <si>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</si>
  <si>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</si>
  <si>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</si>
  <si>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</si>
  <si>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</si>
  <si>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</si>
  <si>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</si>
  <si>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</si>
  <si>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</si>
  <si>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</si>
  <si>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</si>
  <si>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</si>
  <si>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</si>
  <si>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</si>
  <si>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</si>
  <si>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</si>
  <si>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</si>
  <si>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</si>
  <si>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</si>
  <si>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</si>
  <si>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</si>
  <si>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</si>
  <si>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</si>
  <si>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</si>
  <si>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</si>
  <si>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</si>
  <si>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</si>
  <si>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</si>
  <si>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</si>
  <si>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</si>
  <si>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</si>
  <si>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</si>
  <si>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</si>
  <si>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</si>
  <si>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</si>
  <si>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</si>
  <si>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</si>
  <si>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</si>
  <si>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</si>
  <si>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</si>
  <si>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</si>
  <si>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</si>
  <si>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</si>
  <si>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</si>
  <si>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</si>
  <si>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</si>
  <si>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</si>
  <si>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</si>
  <si>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</si>
  <si>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</si>
  <si>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</si>
  <si>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</si>
  <si>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</si>
  <si>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</si>
  <si>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</si>
  <si>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</si>
  <si>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</si>
  <si>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</si>
  <si>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</si>
  <si>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</si>
  <si>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</si>
  <si>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</si>
  <si>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</si>
  <si>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</si>
  <si>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</si>
  <si>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</si>
  <si>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</si>
  <si>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</si>
  <si>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</si>
  <si>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</si>
  <si>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</si>
  <si>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</si>
  <si>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</si>
  <si>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</si>
  <si>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</si>
  <si>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</si>
  <si>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</si>
  <si>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</si>
  <si>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</si>
  <si>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</si>
  <si>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</si>
  <si>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</si>
  <si>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</si>
  <si>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</si>
  <si>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</si>
  <si>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</si>
  <si>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</si>
  <si>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</si>
  <si>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</si>
  <si>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</si>
  <si>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</si>
  <si>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</si>
  <si>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</si>
  <si>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</si>
  <si>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</si>
  <si>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</si>
  <si>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</si>
  <si>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</si>
  <si>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</si>
  <si>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</si>
  <si>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</si>
  <si>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</si>
  <si>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</si>
  <si>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</si>
  <si>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</si>
  <si>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</si>
  <si>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</si>
  <si>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</si>
  <si>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</si>
  <si>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</si>
  <si>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</si>
  <si>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</si>
  <si>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</si>
  <si>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</si>
  <si>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</si>
  <si>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</si>
  <si>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</si>
  <si>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</si>
  <si>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</si>
  <si>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</si>
  <si>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</si>
  <si>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</si>
  <si>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</si>
  <si>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</si>
  <si>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</si>
  <si>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</si>
  <si>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</si>
  <si>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</si>
  <si>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</si>
  <si>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</si>
  <si>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</si>
  <si>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</si>
  <si>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</si>
  <si>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</si>
  <si>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</si>
  <si>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</si>
  <si>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</si>
  <si>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</si>
  <si>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</si>
  <si>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</si>
  <si>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</si>
  <si>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</si>
  <si>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</si>
  <si>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</si>
  <si>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</si>
  <si>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</si>
  <si>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</si>
  <si>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</si>
  <si>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</si>
  <si>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</si>
  <si>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</si>
  <si>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</si>
  <si>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</si>
  <si>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</si>
  <si>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</si>
  <si>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</si>
  <si>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</si>
  <si>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</si>
  <si>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</si>
  <si>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</si>
  <si>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</si>
  <si>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</si>
  <si>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</si>
  <si>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</si>
  <si>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</si>
  <si>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</si>
  <si>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</si>
  <si>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</si>
  <si>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</si>
  <si>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</si>
  <si>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</si>
  <si>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</si>
  <si>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</si>
  <si>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</si>
  <si>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</si>
  <si>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</si>
  <si>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</si>
  <si>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</si>
  <si>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</si>
  <si>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</si>
  <si>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</si>
  <si>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</si>
  <si>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</si>
  <si>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</si>
  <si>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</si>
  <si>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</si>
  <si>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</si>
  <si>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</si>
  <si>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</si>
  <si>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</si>
  <si>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</si>
  <si>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</si>
  <si>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</si>
  <si>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</si>
  <si>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</si>
  <si>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</si>
  <si>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</si>
  <si>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</si>
  <si>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</si>
  <si>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</si>
  <si>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</si>
  <si>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</si>
  <si>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</si>
  <si>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</si>
  <si>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</si>
  <si>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</si>
  <si>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</si>
  <si>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</si>
  <si>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</si>
  <si>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</si>
  <si>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</si>
  <si>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</si>
  <si>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</si>
  <si>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</si>
  <si>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</si>
  <si>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</si>
  <si>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</si>
  <si>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</si>
  <si>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</si>
  <si>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</si>
  <si>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</si>
  <si>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</si>
  <si>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</si>
  <si>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</si>
  <si>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</si>
  <si>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</si>
  <si>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</si>
  <si>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</si>
  <si>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</si>
  <si>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</si>
  <si>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</si>
  <si>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</si>
  <si>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</si>
  <si>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</si>
  <si>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</si>
  <si>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</si>
  <si>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</si>
  <si>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</si>
  <si>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</si>
  <si>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</si>
  <si>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</si>
  <si>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</si>
  <si>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</si>
  <si>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</si>
  <si>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</si>
  <si>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</si>
  <si>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</si>
  <si>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</si>
  <si>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</si>
  <si>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</si>
  <si>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</si>
  <si>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</si>
  <si>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</si>
  <si>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</si>
  <si>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</si>
  <si>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</si>
  <si>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</si>
  <si>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</si>
  <si>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</si>
  <si>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</si>
  <si>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</si>
  <si>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</si>
  <si>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</si>
  <si>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</si>
  <si>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</si>
  <si>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</si>
  <si>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</si>
  <si>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</si>
  <si>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</si>
  <si>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</si>
  <si>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</si>
  <si>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</si>
  <si>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</si>
  <si>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</si>
  <si>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</si>
  <si>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</si>
  <si>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</si>
  <si>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</si>
  <si>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</si>
  <si>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</si>
  <si>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</si>
  <si>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</si>
  <si>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</si>
  <si>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</si>
  <si>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</si>
  <si>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</si>
  <si>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</si>
  <si>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</si>
  <si>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</si>
  <si>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</si>
  <si>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</si>
  <si>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</si>
  <si>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</si>
  <si>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</si>
  <si>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</si>
  <si>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</si>
  <si>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</si>
  <si>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</si>
  <si>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</si>
  <si>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</si>
  <si>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</si>
  <si>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</si>
  <si>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</si>
  <si>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</si>
  <si>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</si>
  <si>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</si>
  <si>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</si>
  <si>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</si>
  <si>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</si>
  <si>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</si>
  <si>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</si>
  <si>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</si>
  <si>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</si>
  <si>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</si>
  <si>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</si>
  <si>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</si>
  <si>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</si>
  <si>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</si>
  <si>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</si>
  <si>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</si>
  <si>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</si>
  <si>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</si>
  <si>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</si>
  <si>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</si>
  <si>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</si>
  <si>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</si>
  <si>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</si>
  <si>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</si>
  <si>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</si>
  <si>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</si>
  <si>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</si>
  <si>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</si>
  <si>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</si>
  <si>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</si>
  <si>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</si>
  <si>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</si>
  <si>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</si>
  <si>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</si>
  <si>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</si>
  <si>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</si>
  <si>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</si>
  <si>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</si>
  <si>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</si>
  <si>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</si>
  <si>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</si>
  <si>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</si>
  <si>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</si>
  <si>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</si>
  <si>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</si>
  <si>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</si>
  <si>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</si>
  <si>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</si>
  <si>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</si>
  <si>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</si>
  <si>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</si>
  <si>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</si>
  <si>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</si>
  <si>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</si>
  <si>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</si>
  <si>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</si>
  <si>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</si>
  <si>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</si>
  <si>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</si>
  <si>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</si>
  <si>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</si>
  <si>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</si>
  <si>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</si>
  <si>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</si>
  <si>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</si>
  <si>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</si>
  <si>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</si>
  <si>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</si>
  <si>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</si>
  <si>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</si>
  <si>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</si>
  <si>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</si>
  <si>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</si>
  <si>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</si>
  <si>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</si>
  <si>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</si>
  <si>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</si>
  <si>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</si>
  <si>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</si>
  <si>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</si>
  <si>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</si>
  <si>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</si>
  <si>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</si>
  <si>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</si>
  <si>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</si>
  <si>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</si>
  <si>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</si>
  <si>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</si>
  <si>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</si>
  <si>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</si>
  <si>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</si>
  <si>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</si>
  <si>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</si>
  <si>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</si>
  <si>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</si>
  <si>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</si>
  <si>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</si>
  <si>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</si>
  <si>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</si>
  <si>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</si>
  <si>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</si>
  <si>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</si>
  <si>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</si>
  <si>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</si>
  <si>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</si>
  <si>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</si>
  <si>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</si>
  <si>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</si>
  <si>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</si>
  <si>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</si>
  <si>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</si>
  <si>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</si>
  <si>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</si>
  <si>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</si>
  <si>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</si>
  <si>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</si>
  <si>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</si>
  <si>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</si>
  <si>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</si>
  <si>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</si>
  <si>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</si>
  <si>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</si>
  <si>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</si>
  <si>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</si>
  <si>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</si>
  <si>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</si>
  <si>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</si>
  <si>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</si>
  <si>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</si>
  <si>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</si>
  <si>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</si>
  <si>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</si>
  <si>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</si>
  <si>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</si>
  <si>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</si>
  <si>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</si>
  <si>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</si>
  <si>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</si>
  <si>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</si>
  <si>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</si>
  <si>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</si>
  <si>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</si>
  <si>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</si>
  <si>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</si>
  <si>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</si>
  <si>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</si>
  <si>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</si>
  <si>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</si>
  <si>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</si>
  <si>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</si>
  <si>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</si>
  <si>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</si>
  <si>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</si>
  <si>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</si>
  <si>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</si>
  <si>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</si>
  <si>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</si>
  <si>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</si>
  <si>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</si>
  <si>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</si>
  <si>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</si>
  <si>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</si>
  <si>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</si>
  <si>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</si>
  <si>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</si>
  <si>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</si>
  <si>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</si>
  <si>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</si>
  <si>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</si>
  <si>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</si>
  <si>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</si>
  <si>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</si>
  <si>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</si>
  <si>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</si>
  <si>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</si>
  <si>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</si>
  <si>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</si>
  <si>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</si>
  <si>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</si>
  <si>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</si>
  <si>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</si>
  <si>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</si>
  <si>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</si>
  <si>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</si>
  <si>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</si>
  <si>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</si>
  <si>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</si>
  <si>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</si>
  <si>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</si>
  <si>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</si>
  <si>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</si>
  <si>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</si>
  <si>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</si>
  <si>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</si>
  <si>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</si>
  <si>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</si>
  <si>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</si>
  <si>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</si>
  <si>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</si>
  <si>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</si>
  <si>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</si>
  <si>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</si>
  <si>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</si>
  <si>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</si>
  <si>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</si>
  <si>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</si>
  <si>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</si>
  <si>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</si>
  <si>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</si>
  <si>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</si>
  <si>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</si>
  <si>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</si>
  <si>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</si>
  <si>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</si>
  <si>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</si>
  <si>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</si>
  <si>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</si>
  <si>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</si>
  <si>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</si>
  <si>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</si>
  <si>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</si>
  <si>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</si>
  <si>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</si>
  <si>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</si>
  <si>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</si>
  <si>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</si>
  <si>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</si>
  <si>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</si>
  <si>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</si>
  <si>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</si>
  <si>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</si>
  <si>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</si>
  <si>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</si>
  <si>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</si>
  <si>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</si>
  <si>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</si>
  <si>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</si>
  <si>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</si>
  <si>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</si>
  <si>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</si>
  <si>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</si>
  <si>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</si>
  <si>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</si>
  <si>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</si>
  <si>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</si>
  <si>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</si>
  <si>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</si>
  <si>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</si>
  <si>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</si>
  <si>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</si>
  <si>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</si>
  <si>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</si>
  <si>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</si>
  <si>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</si>
  <si>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</si>
  <si>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</si>
  <si>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</si>
  <si>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</si>
  <si>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</si>
  <si>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</si>
  <si>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</si>
  <si>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</si>
  <si>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</si>
  <si>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</si>
  <si>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</si>
  <si>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</si>
  <si>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</si>
  <si>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</si>
  <si>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</si>
  <si>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</si>
  <si>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</si>
  <si>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</si>
  <si>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</si>
  <si>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</si>
  <si>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</si>
  <si>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</si>
  <si>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</si>
  <si>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</si>
  <si>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</si>
  <si>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</si>
  <si>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</si>
  <si>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</si>
  <si>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</si>
  <si>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</si>
  <si>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</si>
  <si>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</si>
  <si>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</si>
  <si>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</si>
  <si>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</si>
  <si>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</si>
  <si>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</si>
  <si>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</si>
  <si>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</si>
  <si>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</si>
  <si>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</si>
  <si>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</si>
  <si>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</si>
  <si>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</si>
  <si>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</si>
  <si>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</si>
  <si>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</si>
  <si>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</si>
  <si>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</si>
  <si>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</si>
  <si>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</si>
  <si>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</si>
  <si>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</si>
  <si>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</si>
  <si>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</si>
  <si>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</si>
  <si>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</si>
  <si>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</si>
  <si>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</si>
  <si>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</si>
  <si>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</si>
  <si>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</si>
  <si>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</si>
  <si>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</si>
  <si>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</si>
  <si>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</si>
  <si>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</si>
  <si>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</si>
  <si>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</si>
  <si>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</si>
  <si>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</si>
  <si>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</si>
  <si>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</si>
  <si>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</si>
  <si>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</si>
  <si>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</si>
  <si>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</si>
  <si>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</si>
  <si>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</si>
  <si>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</si>
  <si>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</si>
  <si>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</si>
  <si>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</si>
  <si>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</si>
  <si>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</si>
  <si>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</si>
  <si>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</si>
  <si>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</si>
  <si>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</si>
  <si>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</si>
  <si>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</si>
  <si>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</si>
  <si>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</si>
  <si>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</si>
  <si>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</si>
  <si>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</si>
  <si>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</si>
  <si>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</si>
  <si>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</si>
  <si>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</si>
  <si>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</si>
  <si>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</si>
  <si>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</si>
  <si>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</si>
  <si>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</si>
  <si>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</si>
  <si>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</si>
  <si>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</si>
  <si>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</si>
  <si>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</si>
  <si>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</si>
  <si>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</si>
  <si>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</si>
  <si>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</si>
  <si>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</si>
  <si>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</si>
  <si>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</si>
  <si>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</si>
  <si>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</si>
  <si>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</si>
  <si>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</si>
  <si>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</si>
  <si>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</si>
  <si>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</si>
  <si>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</si>
  <si>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</si>
  <si>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</si>
  <si>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</si>
  <si>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</si>
  <si>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</si>
  <si>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</si>
  <si>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</si>
  <si>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</si>
  <si>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</si>
  <si>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</si>
  <si>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</si>
  <si>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</si>
  <si>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</si>
  <si>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</si>
  <si>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</si>
  <si>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</si>
  <si>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</si>
  <si>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</si>
  <si>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</si>
  <si>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</si>
  <si>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</si>
  <si>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</si>
  <si>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</si>
  <si>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</si>
  <si>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</si>
  <si>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</si>
  <si>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</si>
  <si>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</si>
  <si>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</si>
  <si>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</si>
  <si>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</si>
  <si>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</si>
  <si>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</si>
  <si>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</si>
  <si>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</si>
  <si>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</si>
  <si>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</si>
  <si>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</si>
  <si>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</si>
  <si>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</si>
  <si>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</si>
  <si>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</si>
  <si>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</si>
  <si>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</si>
  <si>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</si>
  <si>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</si>
  <si>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</si>
  <si>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</si>
  <si>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</si>
  <si>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</si>
  <si>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</si>
  <si>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</si>
  <si>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</si>
  <si>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</si>
  <si>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</si>
  <si>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</si>
  <si>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</si>
  <si>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</si>
  <si>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</si>
  <si>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</si>
  <si>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</si>
  <si>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</si>
  <si>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</si>
  <si>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</si>
  <si>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</si>
  <si>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</si>
  <si>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</si>
  <si>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</si>
  <si>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</si>
  <si>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</si>
  <si>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</si>
  <si>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</si>
  <si>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</si>
  <si>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</si>
  <si>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</si>
  <si>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</si>
  <si>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</si>
  <si>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</si>
  <si>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</si>
  <si>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</si>
  <si>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</si>
  <si>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</si>
  <si>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</si>
  <si>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</si>
  <si>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</si>
  <si>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</si>
  <si>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</si>
  <si>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</si>
  <si>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</si>
  <si>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</si>
  <si>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</si>
  <si>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</si>
  <si>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</si>
  <si>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</si>
  <si>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</si>
  <si>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</si>
  <si>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</si>
  <si>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</si>
  <si>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</si>
  <si>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</si>
  <si>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</si>
  <si>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</si>
  <si>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</si>
  <si>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</si>
  <si>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</si>
  <si>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</si>
  <si>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</si>
  <si>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</si>
  <si>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</si>
  <si>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</si>
  <si>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</si>
  <si>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</si>
  <si>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</si>
  <si>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</si>
  <si>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</si>
  <si>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</si>
  <si>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</si>
  <si>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</si>
  <si>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</si>
  <si>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</si>
  <si>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</si>
  <si>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</si>
  <si>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</si>
  <si>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</si>
  <si>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</si>
  <si>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</si>
  <si>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</si>
  <si>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</si>
  <si>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</si>
  <si>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</si>
  <si>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</si>
  <si>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</si>
  <si>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</si>
  <si>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</si>
  <si>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</si>
  <si>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</si>
  <si>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</si>
  <si>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</si>
  <si>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</si>
  <si>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</si>
  <si>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</si>
  <si>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</si>
  <si>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</si>
  <si>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</si>
  <si>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</si>
  <si>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</si>
  <si>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</si>
  <si>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</si>
  <si>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</si>
  <si>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</si>
  <si>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</si>
  <si>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</si>
  <si>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</si>
  <si>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</si>
  <si>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</si>
  <si>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</si>
  <si>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</si>
  <si>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</si>
  <si>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</si>
  <si>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</si>
  <si>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</si>
  <si>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</si>
  <si>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</si>
  <si>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</si>
  <si>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</si>
  <si>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</si>
  <si>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</si>
  <si>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</si>
  <si>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</si>
  <si>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</si>
  <si>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</si>
  <si>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</si>
  <si>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</si>
  <si>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</si>
  <si>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</si>
  <si>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</si>
  <si>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</si>
  <si>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</si>
  <si>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</si>
  <si>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</si>
  <si>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</si>
  <si>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</si>
  <si>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</si>
  <si>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</si>
  <si>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</si>
  <si>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</si>
  <si>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</si>
  <si>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</si>
  <si>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</si>
  <si>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</si>
  <si>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</si>
  <si>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</si>
  <si>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</si>
  <si>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</si>
  <si>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</si>
  <si>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</si>
  <si>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</si>
  <si>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</si>
  <si>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</si>
  <si>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</si>
  <si>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</si>
  <si>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</si>
  <si>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</si>
  <si>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</si>
  <si>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</si>
  <si>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</si>
  <si>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</si>
  <si>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</si>
  <si>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</si>
  <si>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</si>
  <si>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</si>
  <si>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</si>
  <si>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</si>
  <si>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</si>
  <si>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</si>
  <si>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</si>
  <si>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</si>
  <si>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</si>
  <si>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</si>
  <si>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</si>
  <si>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</si>
  <si>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</si>
  <si>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</si>
  <si>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</si>
  <si>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</si>
  <si>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</si>
  <si>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</si>
  <si>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</si>
  <si>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</si>
  <si>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</si>
  <si>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</si>
  <si>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</si>
  <si>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</si>
  <si>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</si>
  <si>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</si>
  <si>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</si>
  <si>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</si>
  <si>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</si>
  <si>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</si>
  <si>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</si>
  <si>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</si>
  <si>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</si>
  <si>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</si>
  <si>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</si>
  <si>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</si>
  <si>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</si>
  <si>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</si>
  <si>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</si>
  <si>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</si>
  <si>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</si>
  <si>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</si>
  <si>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</si>
  <si>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</si>
  <si>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</si>
  <si>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</si>
  <si>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</si>
  <si>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</si>
  <si>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</si>
  <si>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</si>
  <si>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</si>
  <si>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</si>
  <si>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</si>
  <si>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</si>
  <si>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</si>
  <si>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</si>
  <si>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</si>
  <si>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</si>
  <si>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</si>
  <si>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</si>
  <si>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</si>
  <si>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</si>
  <si>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</si>
  <si>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</si>
  <si>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</si>
  <si>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</si>
  <si>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</si>
  <si>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</si>
  <si>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</si>
  <si>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</si>
  <si>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</si>
  <si>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</si>
  <si>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</si>
  <si>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</si>
  <si>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</si>
  <si>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</si>
  <si>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</si>
  <si>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</si>
  <si>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</si>
  <si>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</si>
  <si>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</si>
  <si>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</si>
  <si>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</si>
  <si>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</si>
  <si>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</si>
  <si>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</si>
  <si>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</si>
  <si>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</si>
  <si>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</si>
  <si>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</si>
  <si>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</si>
  <si>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</si>
  <si>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</si>
  <si>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</si>
  <si>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</si>
  <si>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</si>
  <si>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</si>
  <si>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</si>
  <si>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</si>
  <si>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</si>
  <si>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</si>
  <si>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</si>
  <si>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</si>
  <si>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</si>
  <si>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</si>
  <si>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</si>
  <si>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</si>
  <si>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</si>
  <si>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</si>
  <si>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</si>
  <si>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</si>
  <si>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</si>
  <si>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</si>
  <si>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</si>
  <si>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</si>
  <si>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</si>
  <si>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</si>
  <si>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</si>
  <si>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</si>
  <si>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</si>
  <si>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</si>
  <si>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</si>
  <si>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</si>
  <si>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</si>
  <si>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</si>
  <si>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</si>
  <si>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</si>
  <si>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</si>
  <si>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</si>
  <si>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</si>
  <si>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</si>
  <si>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</si>
  <si>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</si>
  <si>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</si>
  <si>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</si>
  <si>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</si>
  <si>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</si>
  <si>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</si>
  <si>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</si>
  <si>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</si>
  <si>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</si>
  <si>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</si>
  <si>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</si>
  <si>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</si>
  <si>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</si>
  <si>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</si>
  <si>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</si>
  <si>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</si>
  <si>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</si>
  <si>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</si>
  <si>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</si>
  <si>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</si>
  <si>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</si>
  <si>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</si>
  <si>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</si>
  <si>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</si>
  <si>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</si>
  <si>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</si>
  <si>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</si>
  <si>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</si>
  <si>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</si>
  <si>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</si>
  <si>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</si>
  <si>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</si>
  <si>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</si>
  <si>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</si>
  <si>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</si>
  <si>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</si>
  <si>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</si>
  <si>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</si>
  <si>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</si>
  <si>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</si>
  <si>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</si>
  <si>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</si>
  <si>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</si>
  <si>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</si>
  <si>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</si>
  <si>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</si>
  <si>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</si>
  <si>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</si>
  <si>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</si>
  <si>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</si>
  <si>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</si>
  <si>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</si>
  <si>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</si>
  <si>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</si>
  <si>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</si>
  <si>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</si>
  <si>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</si>
  <si>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</si>
  <si>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</si>
  <si>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</si>
  <si>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</si>
  <si>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</si>
  <si>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</si>
  <si>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</si>
  <si>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</si>
  <si>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</si>
  <si>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</si>
  <si>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</si>
  <si>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</si>
  <si>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</si>
  <si>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</si>
  <si>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</si>
  <si>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</si>
  <si>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</si>
  <si>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</si>
  <si>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</si>
  <si>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</si>
  <si>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</si>
  <si>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</si>
  <si>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</si>
  <si>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</si>
  <si>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</si>
  <si>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</si>
  <si>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</si>
  <si>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</si>
  <si>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</si>
  <si>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</si>
  <si>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</si>
  <si>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</si>
  <si>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</si>
  <si>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</si>
  <si>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</si>
  <si>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</si>
  <si>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</si>
  <si>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</si>
  <si>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</si>
  <si>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</si>
  <si>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</si>
  <si>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</si>
  <si>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</si>
  <si>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</si>
  <si>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</si>
  <si>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</si>
  <si>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</si>
  <si>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</si>
  <si>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</si>
  <si>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</si>
  <si>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</si>
  <si>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</si>
  <si>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</si>
  <si>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</si>
  <si>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</si>
  <si>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</si>
  <si>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</si>
  <si>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</si>
  <si>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</si>
  <si>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</si>
  <si>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</si>
  <si>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</si>
  <si>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</si>
  <si>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</si>
  <si>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</si>
  <si>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</si>
  <si>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</si>
  <si>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</si>
  <si>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</si>
  <si>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</si>
  <si>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</si>
  <si>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</si>
  <si>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</si>
  <si>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</si>
  <si>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</si>
  <si>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</si>
  <si>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</si>
  <si>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</si>
  <si>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</si>
  <si>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</si>
  <si>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</si>
  <si>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</si>
  <si>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</si>
  <si>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</si>
  <si>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</si>
  <si>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</si>
  <si>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</si>
  <si>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</si>
  <si>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</si>
  <si>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</si>
  <si>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</si>
  <si>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</si>
  <si>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</si>
  <si>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</si>
  <si>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</si>
  <si>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</si>
  <si>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</si>
  <si>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</si>
  <si>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</si>
  <si>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</si>
  <si>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</si>
  <si>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</si>
  <si>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</si>
  <si>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</si>
  <si>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</si>
  <si>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</si>
  <si>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</si>
  <si>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</si>
  <si>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</si>
  <si>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</si>
  <si>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</si>
  <si>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</si>
  <si>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</si>
  <si>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</si>
  <si>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</si>
  <si>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</si>
  <si>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</si>
  <si>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</si>
  <si>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</si>
  <si>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</si>
  <si>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</si>
  <si>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</si>
  <si>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</si>
  <si>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</si>
  <si>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</si>
  <si>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</si>
  <si>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</si>
  <si>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</si>
  <si>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</si>
  <si>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</si>
  <si>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</si>
  <si>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</si>
  <si>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</si>
  <si>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</si>
  <si>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</si>
  <si>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</si>
  <si>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</si>
  <si>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</si>
  <si>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</si>
  <si>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</si>
  <si>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</si>
  <si>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</si>
  <si>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</si>
  <si>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</si>
  <si>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</si>
  <si>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</si>
  <si>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</si>
  <si>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</si>
  <si>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</si>
  <si>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</si>
  <si>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</si>
  <si>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</si>
  <si>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</si>
  <si>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</si>
  <si>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</si>
  <si>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</si>
  <si>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</si>
  <si>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</si>
  <si>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</si>
  <si>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</si>
  <si>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</si>
  <si>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</si>
  <si>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</si>
  <si>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</si>
  <si>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</si>
  <si>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</si>
  <si>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</si>
  <si>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</si>
  <si>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</si>
  <si>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</si>
  <si>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</si>
  <si>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</si>
  <si>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</si>
  <si>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</si>
  <si>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</si>
  <si>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</si>
  <si>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</si>
  <si>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</si>
  <si>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</si>
  <si>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</si>
  <si>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</si>
  <si>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</si>
  <si>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</si>
  <si>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</si>
  <si>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</si>
  <si>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</si>
  <si>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</si>
  <si>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</si>
  <si>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</si>
  <si>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</si>
  <si>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</si>
  <si>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</si>
  <si>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</si>
  <si>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</si>
  <si>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</si>
  <si>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</si>
  <si>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</si>
  <si>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</si>
  <si>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</si>
  <si>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</si>
  <si>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</si>
  <si>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</si>
  <si>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</si>
  <si>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</si>
  <si>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</si>
  <si>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</si>
  <si>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</si>
  <si>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</si>
  <si>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</si>
  <si>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</si>
  <si>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</si>
  <si>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</si>
  <si>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</si>
  <si>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</si>
  <si>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</si>
  <si>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</si>
  <si>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</si>
  <si>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</si>
  <si>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</si>
  <si>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</si>
  <si>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</si>
  <si>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</si>
  <si>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</si>
  <si>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</si>
  <si>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</si>
  <si>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</si>
  <si>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</si>
  <si>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</si>
  <si>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</si>
  <si>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</si>
  <si>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</si>
  <si>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</si>
  <si>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</si>
  <si>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</si>
  <si>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</si>
  <si>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</si>
  <si>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</si>
  <si>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</si>
  <si>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</si>
  <si>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</si>
  <si>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</si>
  <si>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</si>
  <si>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</si>
  <si>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</si>
  <si>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</si>
  <si>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</si>
  <si>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</si>
  <si>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</si>
  <si>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</si>
  <si>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</si>
  <si>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</si>
  <si>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</si>
  <si>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</si>
  <si>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</si>
  <si>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</si>
  <si>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</si>
  <si>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</si>
  <si>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</si>
  <si>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</si>
  <si>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</si>
  <si>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</si>
  <si>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</si>
  <si>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</si>
  <si>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</si>
  <si>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</si>
  <si>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</si>
  <si>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</si>
  <si>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</si>
  <si>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</si>
  <si>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</si>
  <si>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</si>
  <si>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</si>
  <si>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</si>
  <si>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</si>
  <si>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</si>
  <si>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</si>
  <si>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</si>
  <si>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</si>
  <si>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</si>
  <si>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</si>
  <si>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</si>
  <si>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</si>
  <si>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</si>
  <si>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</si>
  <si>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</si>
  <si>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</si>
  <si>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</si>
  <si>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</si>
  <si>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</si>
  <si>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</si>
  <si>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</si>
  <si>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</si>
  <si>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</si>
  <si>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</si>
  <si>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</si>
  <si>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</si>
  <si>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</si>
  <si>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</si>
  <si>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</si>
  <si>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</si>
  <si>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</si>
  <si>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</si>
  <si>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</si>
  <si>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</si>
  <si>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</si>
  <si>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</si>
  <si>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</si>
  <si>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</si>
  <si>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</si>
  <si>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</si>
  <si>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</si>
  <si>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</si>
  <si>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</si>
  <si>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</si>
  <si>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</si>
  <si>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</si>
  <si>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</si>
  <si>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</si>
  <si>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</si>
  <si>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</si>
  <si>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</si>
  <si>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</si>
  <si>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</si>
  <si>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</si>
  <si>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</si>
  <si>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</si>
  <si>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</si>
  <si>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</si>
  <si>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</si>
  <si>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</si>
  <si>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</si>
  <si>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</si>
  <si>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</si>
  <si>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</si>
  <si>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</si>
  <si>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</si>
  <si>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</si>
  <si>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</si>
  <si>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</si>
  <si>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</si>
  <si>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</si>
  <si>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</si>
  <si>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</si>
  <si>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</si>
  <si>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</si>
  <si>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</si>
  <si>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</si>
  <si>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</si>
  <si>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</si>
  <si>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</si>
  <si>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</si>
  <si>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</si>
  <si>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</si>
  <si>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</si>
  <si>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</si>
  <si>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</si>
  <si>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</si>
  <si>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</si>
  <si>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</si>
  <si>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</si>
  <si>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</si>
  <si>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</si>
  <si>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</si>
  <si>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</si>
  <si>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</si>
  <si>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</si>
  <si>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</si>
  <si>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</si>
  <si>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</si>
  <si>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</si>
  <si>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</si>
  <si>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</si>
  <si>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</si>
  <si>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</si>
  <si>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</si>
  <si>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</si>
  <si>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</si>
  <si>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</si>
  <si>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</si>
  <si>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</si>
  <si>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</si>
  <si>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</si>
  <si>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</si>
  <si>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</si>
  <si>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</si>
  <si>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</si>
  <si>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</si>
  <si>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</si>
  <si>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</si>
  <si>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</si>
  <si>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</si>
  <si>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</si>
  <si>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</si>
  <si>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</si>
  <si>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</si>
  <si>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</si>
  <si>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</si>
  <si>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</si>
  <si>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</si>
  <si>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</si>
  <si>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</si>
  <si>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</si>
  <si>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</si>
  <si>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</si>
  <si>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</si>
  <si>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</si>
  <si>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</si>
  <si>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</si>
  <si>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</si>
  <si>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</si>
  <si>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</si>
  <si>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</si>
  <si>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</si>
  <si>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</si>
  <si>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</si>
  <si>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</si>
  <si>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</si>
  <si>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</si>
  <si>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</si>
  <si>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</si>
  <si>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</si>
  <si>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</si>
  <si>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</si>
  <si>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</si>
  <si>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</si>
  <si>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</si>
  <si>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</si>
  <si>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</si>
  <si>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</si>
  <si>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</si>
  <si>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</si>
  <si>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</si>
  <si>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</si>
  <si>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</si>
  <si>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</si>
  <si>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</si>
  <si>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</si>
  <si>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</si>
  <si>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</si>
  <si>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</si>
  <si>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</si>
  <si>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</si>
  <si>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</si>
  <si>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</si>
  <si>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</si>
  <si>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</si>
  <si>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</si>
  <si>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</si>
  <si>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</si>
  <si>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</si>
  <si>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</si>
  <si>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</si>
  <si>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</si>
  <si>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</si>
  <si>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</si>
  <si>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</si>
  <si>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</si>
  <si>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</si>
  <si>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</si>
  <si>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</si>
  <si>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</si>
  <si>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</si>
  <si>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</si>
  <si>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</si>
  <si>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</si>
  <si>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</si>
  <si>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</si>
  <si>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</si>
  <si>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</si>
  <si>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</si>
  <si>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</si>
  <si>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</si>
  <si>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</si>
  <si>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</si>
  <si>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</si>
  <si>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</si>
  <si>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</si>
  <si>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</si>
  <si>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</si>
  <si>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</si>
  <si>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</si>
  <si>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</si>
  <si>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</si>
  <si>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</si>
  <si>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</si>
  <si>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</si>
  <si>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</si>
  <si>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</si>
  <si>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</si>
  <si>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</si>
  <si>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</si>
  <si>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</si>
  <si>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</si>
  <si>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</si>
  <si>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</si>
  <si>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</si>
  <si>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</si>
  <si>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</si>
  <si>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</si>
  <si>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</si>
  <si>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</si>
  <si>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</si>
  <si>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</si>
  <si>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</si>
  <si>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</si>
  <si>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</si>
  <si>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</si>
  <si>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</si>
  <si>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</si>
  <si>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</si>
  <si>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</si>
  <si>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</si>
  <si>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</si>
  <si>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</si>
  <si>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</si>
  <si>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</si>
  <si>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</si>
  <si>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</si>
  <si>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</si>
  <si>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</si>
  <si>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</si>
  <si>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</si>
  <si>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</si>
  <si>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</si>
  <si>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</si>
  <si>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</si>
  <si>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</si>
  <si>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</si>
  <si>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</si>
  <si>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</si>
  <si>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</si>
  <si>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</si>
  <si>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</si>
  <si>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</si>
  <si>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</si>
  <si>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</si>
  <si>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</si>
  <si>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</si>
  <si>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</si>
  <si>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</si>
  <si>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</si>
  <si>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</si>
  <si>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</si>
  <si>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</si>
  <si>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</si>
  <si>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</si>
  <si>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</si>
  <si>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</si>
  <si>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</si>
  <si>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</si>
  <si>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</si>
  <si>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</si>
  <si>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</si>
  <si>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</si>
  <si>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</si>
  <si>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</si>
  <si>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</si>
  <si>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</si>
  <si>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</si>
  <si>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</si>
  <si>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</si>
  <si>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</si>
  <si>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</si>
  <si>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</si>
  <si>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</si>
  <si>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</si>
  <si>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</si>
  <si>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</si>
  <si>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</si>
  <si>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</si>
  <si>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</si>
  <si>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</si>
  <si>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</si>
  <si>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</si>
  <si>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</si>
  <si>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</si>
  <si>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</si>
  <si>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</si>
  <si>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</si>
  <si>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</si>
  <si>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</si>
  <si>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</si>
  <si>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</si>
  <si>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</si>
  <si>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</si>
  <si>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</si>
  <si>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</si>
  <si>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</si>
  <si>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</si>
  <si>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</si>
  <si>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</si>
  <si>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</si>
  <si>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</si>
  <si>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</si>
  <si>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</si>
  <si>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</si>
  <si>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</si>
  <si>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</si>
  <si>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</si>
  <si>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</si>
  <si>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</si>
  <si>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</si>
  <si>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</si>
  <si>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</si>
  <si>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</si>
  <si>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</si>
  <si>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</si>
  <si>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</si>
  <si>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</si>
  <si>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</si>
  <si>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</si>
  <si>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</si>
  <si>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</si>
  <si>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</si>
  <si>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</si>
  <si>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</si>
  <si>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</si>
  <si>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</si>
  <si>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</si>
  <si>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</si>
  <si>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</si>
  <si>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</si>
  <si>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</si>
  <si>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</si>
  <si>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</si>
  <si>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</si>
  <si>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</si>
  <si>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</si>
  <si>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</si>
  <si>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</si>
  <si>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</si>
  <si>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</si>
  <si>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</si>
  <si>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</si>
  <si>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</si>
  <si>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</si>
  <si>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</si>
  <si>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</si>
  <si>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</si>
  <si>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</si>
  <si>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</si>
  <si>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</si>
  <si>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</si>
  <si>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</si>
  <si>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</si>
  <si>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</si>
  <si>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</si>
  <si>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</si>
  <si>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</si>
  <si>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</si>
  <si>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</si>
  <si>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</si>
  <si>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</si>
  <si>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</si>
  <si>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</si>
  <si>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</si>
  <si>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</si>
  <si>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</si>
  <si>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</si>
  <si>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</si>
  <si>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</si>
  <si>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</si>
  <si>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</si>
  <si>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</si>
  <si>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</si>
  <si>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</si>
  <si>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</si>
  <si>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</si>
  <si>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</si>
  <si>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</si>
  <si>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</si>
  <si>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</si>
  <si>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</si>
  <si>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</si>
  <si>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</si>
  <si>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</si>
  <si>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</si>
  <si>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</si>
  <si>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</si>
  <si>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</si>
  <si>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</si>
  <si>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</si>
  <si>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</si>
  <si>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</si>
  <si>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</si>
  <si>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</si>
  <si>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</si>
  <si>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</si>
  <si>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</si>
  <si>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</si>
  <si>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</si>
  <si>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</si>
  <si>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</si>
  <si>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</si>
  <si>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</si>
  <si>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</si>
  <si>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</si>
  <si>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</si>
  <si>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</si>
  <si>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</si>
  <si>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</si>
  <si>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</si>
  <si>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</si>
  <si>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</si>
  <si>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</si>
  <si>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</si>
  <si>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</si>
  <si>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</si>
  <si>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</si>
  <si>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</si>
  <si>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</si>
  <si>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</si>
  <si>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</si>
  <si>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</si>
  <si>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</si>
  <si>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</si>
  <si>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</si>
  <si>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</si>
  <si>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</si>
  <si>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</si>
  <si>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</si>
  <si>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</si>
  <si>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</si>
  <si>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</si>
  <si>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</si>
  <si>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</si>
  <si>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</si>
  <si>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</si>
  <si>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</si>
  <si>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</si>
  <si>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</si>
  <si>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</si>
  <si>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</si>
  <si>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</si>
  <si>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</si>
  <si>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</si>
  <si>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</si>
  <si>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</si>
  <si>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</si>
  <si>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</si>
  <si>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</si>
  <si>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</si>
  <si>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</si>
  <si>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</si>
  <si>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</si>
  <si>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</si>
  <si>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</si>
  <si>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</si>
  <si>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</si>
  <si>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</si>
  <si>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</si>
  <si>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</si>
  <si>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</si>
  <si>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</si>
  <si>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</si>
  <si>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</si>
  <si>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</si>
  <si>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</si>
  <si>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</si>
  <si>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</si>
  <si>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</si>
  <si>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</si>
  <si>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</si>
  <si>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</si>
  <si>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</si>
  <si>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</si>
  <si>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</si>
  <si>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</si>
  <si>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</si>
  <si>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</si>
  <si>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</si>
  <si>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</si>
  <si>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</si>
  <si>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</si>
  <si>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</si>
  <si>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</si>
  <si>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</si>
  <si>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</si>
  <si>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</si>
  <si>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</si>
  <si>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</si>
  <si>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</si>
  <si>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</si>
  <si>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</si>
  <si>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</si>
  <si>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</si>
  <si>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</si>
  <si>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</si>
  <si>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</si>
  <si>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</si>
  <si>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</si>
  <si>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</si>
  <si>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</si>
  <si>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</si>
  <si>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</si>
  <si>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</si>
  <si>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</si>
  <si>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</si>
  <si>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</si>
  <si>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</si>
  <si>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</si>
  <si>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</si>
  <si>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</si>
  <si>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</si>
  <si>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</si>
  <si>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</si>
  <si>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</si>
  <si>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</si>
  <si>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</si>
  <si>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</si>
  <si>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</si>
  <si>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</si>
  <si>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</si>
  <si>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</si>
  <si>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</si>
  <si>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</si>
  <si>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</si>
  <si>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</si>
  <si>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</si>
  <si>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</si>
  <si>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</si>
  <si>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</si>
  <si>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</si>
  <si>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</si>
  <si>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</si>
  <si>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</si>
  <si>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</si>
  <si>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</si>
  <si>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</si>
  <si>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</si>
  <si>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</si>
  <si>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</si>
  <si>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</si>
  <si>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</si>
  <si>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</si>
  <si>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</si>
  <si>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</si>
  <si>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</si>
  <si>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</si>
  <si>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</si>
  <si>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</si>
  <si>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</si>
  <si>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</si>
  <si>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</si>
  <si>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</si>
  <si>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</si>
  <si>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</si>
  <si>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</si>
  <si>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</si>
  <si>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</si>
  <si>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</si>
  <si>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</si>
  <si>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</si>
  <si>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</si>
  <si>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</si>
  <si>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</si>
  <si>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</si>
  <si>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</si>
  <si>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</si>
  <si>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</si>
  <si>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</si>
  <si>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</si>
  <si>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</si>
  <si>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</si>
  <si>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</si>
  <si>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</si>
  <si>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</si>
  <si>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</si>
  <si>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</si>
  <si>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</si>
  <si>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</si>
  <si>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</si>
  <si>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</si>
  <si>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</si>
  <si>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</si>
  <si>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</si>
  <si>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</si>
  <si>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</si>
  <si>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</si>
  <si>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</si>
  <si>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</si>
  <si>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</si>
  <si>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</si>
  <si>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</si>
  <si>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</si>
  <si>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</si>
  <si>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</si>
  <si>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</si>
  <si>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</si>
  <si>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</si>
  <si>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</si>
  <si>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</si>
  <si>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</si>
  <si>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</si>
  <si>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</si>
  <si>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</si>
  <si>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</si>
  <si>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</si>
  <si>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</si>
  <si>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</si>
  <si>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</si>
  <si>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</si>
  <si>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</si>
  <si>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</si>
  <si>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</si>
  <si>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</si>
  <si>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</si>
  <si>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</si>
  <si>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</si>
  <si>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</si>
  <si>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</si>
  <si>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</si>
  <si>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</si>
  <si>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</si>
  <si>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</si>
  <si>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</si>
  <si>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</si>
  <si>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</si>
  <si>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</si>
  <si>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</si>
  <si>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</si>
  <si>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</si>
  <si>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</si>
  <si>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</si>
  <si>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</si>
  <si>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</si>
  <si>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</si>
  <si>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</si>
  <si>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</si>
  <si>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</si>
  <si>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</si>
  <si>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</si>
  <si>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</si>
  <si>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</si>
  <si>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</si>
  <si>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</si>
  <si>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</si>
  <si>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</si>
  <si>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</si>
  <si>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</si>
  <si>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</si>
  <si>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</si>
  <si>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</si>
  <si>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</si>
  <si>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</si>
  <si>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</si>
  <si>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</si>
  <si>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</si>
  <si>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</si>
  <si>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</si>
  <si>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</si>
  <si>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</si>
  <si>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</si>
  <si>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</si>
  <si>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</si>
  <si>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</si>
  <si>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</si>
  <si>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</si>
  <si>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</si>
  <si>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</si>
  <si>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</si>
  <si>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</si>
  <si>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</si>
  <si>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</si>
  <si>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</si>
  <si>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</si>
  <si>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</si>
  <si>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</si>
  <si>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</si>
  <si>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</si>
  <si>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</si>
  <si>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</si>
  <si>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</si>
  <si>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</si>
  <si>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</si>
  <si>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</si>
  <si>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</si>
  <si>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</si>
  <si>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</si>
  <si>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</si>
  <si>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</si>
  <si>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</si>
  <si>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</si>
  <si>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</si>
  <si>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</si>
  <si>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</si>
  <si>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</si>
  <si>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</si>
  <si>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</si>
  <si>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</si>
  <si>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</si>
  <si>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</si>
  <si>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</si>
  <si>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</si>
  <si>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</si>
  <si>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</si>
  <si>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</si>
  <si>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</si>
  <si>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</si>
  <si>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</si>
  <si>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</si>
  <si>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</si>
  <si>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</si>
  <si>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</si>
  <si>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</si>
  <si>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</si>
  <si>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</si>
  <si>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</si>
  <si>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</si>
  <si>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</si>
  <si>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</si>
  <si>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</si>
  <si>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</si>
  <si>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</si>
  <si>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</si>
  <si>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</si>
  <si>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</si>
  <si>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</si>
  <si>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</si>
  <si>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</si>
  <si>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</si>
  <si>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</si>
  <si>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</si>
  <si>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</si>
  <si>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</si>
  <si>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</si>
  <si>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</si>
  <si>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</si>
  <si>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</si>
  <si>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</si>
  <si>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</si>
  <si>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</si>
  <si>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</si>
  <si>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</si>
  <si>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</si>
  <si>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</si>
  <si>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</si>
  <si>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</si>
  <si>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</si>
  <si>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</si>
  <si>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</si>
  <si>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</si>
  <si>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</si>
  <si>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</si>
  <si>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</si>
  <si>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</si>
  <si>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</si>
  <si>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</si>
  <si>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</si>
  <si>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</si>
  <si>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</si>
  <si>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</si>
  <si>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</si>
  <si>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</si>
  <si>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</si>
  <si>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</si>
  <si>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</si>
  <si>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</si>
  <si>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</si>
  <si>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</si>
  <si>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</si>
  <si>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</si>
  <si>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</si>
  <si>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</si>
  <si>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</si>
  <si>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</si>
  <si>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</si>
  <si>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</si>
  <si>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</si>
  <si>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</si>
  <si>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</si>
  <si>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</si>
  <si>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</si>
  <si>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</si>
  <si>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</si>
  <si>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</si>
  <si>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</si>
  <si>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</si>
  <si>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</si>
  <si>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</si>
  <si>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</si>
  <si>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</si>
  <si>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</si>
  <si>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</si>
  <si>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</si>
  <si>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</si>
  <si>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</si>
  <si>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</si>
  <si>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</si>
  <si>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</si>
  <si>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</si>
  <si>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</si>
  <si>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</si>
  <si>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</si>
  <si>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</si>
  <si>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</si>
  <si>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</si>
  <si>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</si>
  <si>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</si>
  <si>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</si>
  <si>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</si>
  <si>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</si>
  <si>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</si>
  <si>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</si>
  <si>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</si>
  <si>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</si>
  <si>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</si>
  <si>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</si>
  <si>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</si>
  <si>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</si>
  <si>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</si>
  <si>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</si>
  <si>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</si>
  <si>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</si>
  <si>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</si>
  <si>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</si>
  <si>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</si>
  <si>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</si>
  <si>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</si>
  <si>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</si>
  <si>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</si>
  <si>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</si>
  <si>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</si>
  <si>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</si>
  <si>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</si>
  <si>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</si>
  <si>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</si>
  <si>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</si>
  <si>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</si>
  <si>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</si>
  <si>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</si>
  <si>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</si>
  <si>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</si>
  <si>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</si>
  <si>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</si>
  <si>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</si>
  <si>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</si>
  <si>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</si>
  <si>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</si>
  <si>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</si>
  <si>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</si>
  <si>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</si>
  <si>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</si>
  <si>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</si>
  <si>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</si>
  <si>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</si>
  <si>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</si>
  <si>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</si>
  <si>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</si>
  <si>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</si>
  <si>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</si>
  <si>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</si>
  <si>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</si>
  <si>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</si>
  <si>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</si>
  <si>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</si>
  <si>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</si>
  <si>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</si>
  <si>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</si>
  <si>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</si>
  <si>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</si>
  <si>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</si>
  <si>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</si>
  <si>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</si>
  <si>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</si>
  <si>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</si>
  <si>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</si>
  <si>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</si>
  <si>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</si>
  <si>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</si>
  <si>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</si>
  <si>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</si>
  <si>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</si>
  <si>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</si>
  <si>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</si>
  <si>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</si>
  <si>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</si>
  <si>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</si>
  <si>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</si>
  <si>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</si>
  <si>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</si>
  <si>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</si>
  <si>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</si>
  <si>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</si>
  <si>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</si>
  <si>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</si>
  <si>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</si>
  <si>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</si>
  <si>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</si>
  <si>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</si>
  <si>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</si>
  <si>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</si>
  <si>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</si>
  <si>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</si>
  <si>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</si>
  <si>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</si>
  <si>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</si>
  <si>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</si>
  <si>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</si>
  <si>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</si>
  <si>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</si>
  <si>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</si>
  <si>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</si>
  <si>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</si>
  <si>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</si>
  <si>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</si>
  <si>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</si>
  <si>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</si>
  <si>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</si>
  <si>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</si>
  <si>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</si>
  <si>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</si>
  <si>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</si>
  <si>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</si>
  <si>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</si>
  <si>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</si>
  <si>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</si>
  <si>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</si>
  <si>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</si>
  <si>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</si>
  <si>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</si>
  <si>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</si>
  <si>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</si>
  <si>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</si>
  <si>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</si>
  <si>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</si>
  <si>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</si>
  <si>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</si>
  <si>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</si>
  <si>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</si>
  <si>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</si>
  <si>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</si>
  <si>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</si>
  <si>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</si>
  <si>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</si>
  <si>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</si>
  <si>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</si>
  <si>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</si>
  <si>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</si>
  <si>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</si>
  <si>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</si>
  <si>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</si>
  <si>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</si>
  <si>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</si>
  <si>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</si>
  <si>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</si>
  <si>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</si>
  <si>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</si>
  <si>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</si>
  <si>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</si>
  <si>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</si>
  <si>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</si>
  <si>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</si>
  <si>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</si>
  <si>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</si>
  <si>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</si>
  <si>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</si>
  <si>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</si>
  <si>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</si>
  <si>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</si>
  <si>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</si>
  <si>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</si>
  <si>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</si>
  <si>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</si>
  <si>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</si>
  <si>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</si>
  <si>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</si>
  <si>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</si>
  <si>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</si>
  <si>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</si>
  <si>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</si>
  <si>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</si>
  <si>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</si>
  <si>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</si>
  <si>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</si>
  <si>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</si>
  <si>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</si>
  <si>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</si>
  <si>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</si>
  <si>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</si>
  <si>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</si>
  <si>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</si>
  <si>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</si>
  <si>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</si>
  <si>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</si>
  <si>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</si>
  <si>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</si>
  <si>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</si>
  <si>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</si>
  <si>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</si>
  <si>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</si>
  <si>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</si>
  <si>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</si>
  <si>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</si>
  <si>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</si>
  <si>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</si>
  <si>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</si>
  <si>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</si>
  <si>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</si>
  <si>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</si>
  <si>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</si>
  <si>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</si>
  <si>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</si>
  <si>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</si>
  <si>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</si>
  <si>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</si>
  <si>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</si>
  <si>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</si>
  <si>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</si>
  <si>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</si>
  <si>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</si>
  <si>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</si>
  <si>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</si>
  <si>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</si>
  <si>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</si>
  <si>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</si>
  <si>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</si>
  <si>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</si>
  <si>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</si>
  <si>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</si>
  <si>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</si>
  <si>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</si>
  <si>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</si>
  <si>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</si>
  <si>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</si>
  <si>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</si>
  <si>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</si>
  <si>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</si>
  <si>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</si>
  <si>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</si>
  <si>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</si>
  <si>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</si>
  <si>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</si>
  <si>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</si>
  <si>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</si>
  <si>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</si>
  <si>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</si>
  <si>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</si>
  <si>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</si>
  <si>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</si>
  <si>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</si>
  <si>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</si>
  <si>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</si>
  <si>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</si>
  <si>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</si>
  <si>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</si>
  <si>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</si>
  <si>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</si>
  <si>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</si>
  <si>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</si>
  <si>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</si>
  <si>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</si>
  <si>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</si>
  <si>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</si>
  <si>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</si>
  <si>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</si>
  <si>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</si>
  <si>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</si>
  <si>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</si>
  <si>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</si>
  <si>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</si>
  <si>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</si>
  <si>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</si>
  <si>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</si>
  <si>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</si>
  <si>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</si>
  <si>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</si>
  <si>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</si>
  <si>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</si>
  <si>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</si>
  <si>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</si>
  <si>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</si>
  <si>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</si>
  <si>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</si>
  <si>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</si>
  <si>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</si>
  <si>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</si>
  <si>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</si>
  <si>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</si>
  <si>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</si>
  <si>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</si>
  <si>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</si>
  <si>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</si>
  <si>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</si>
  <si>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</si>
  <si>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</si>
  <si>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</si>
  <si>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</si>
  <si>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</si>
  <si>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</si>
  <si>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</si>
  <si>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</si>
  <si>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</si>
  <si>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</si>
  <si>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</si>
  <si>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</si>
  <si>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</si>
  <si>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</si>
  <si>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</si>
  <si>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</si>
  <si>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</si>
  <si>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</si>
  <si>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</si>
  <si>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</si>
  <si>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</si>
  <si>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</si>
  <si>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</si>
  <si>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</si>
  <si>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</si>
  <si>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</si>
  <si>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</si>
  <si>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</si>
  <si>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</si>
  <si>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</si>
  <si>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</si>
  <si>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</si>
  <si>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</si>
  <si>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</si>
  <si>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</si>
  <si>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</si>
  <si>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</si>
  <si>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</si>
  <si>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</si>
  <si>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</si>
  <si>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</si>
  <si>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</si>
  <si>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</si>
  <si>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</si>
  <si>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</si>
  <si>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</si>
  <si>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</si>
  <si>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</si>
  <si>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</si>
  <si>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</si>
  <si>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</si>
  <si>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</si>
  <si>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</si>
  <si>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</si>
  <si>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</si>
  <si>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</si>
  <si>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</si>
  <si>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</si>
  <si>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</si>
  <si>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</si>
  <si>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</si>
  <si>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</si>
  <si>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</si>
  <si>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</si>
  <si>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</si>
  <si>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</si>
  <si>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</si>
  <si>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</si>
  <si>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</si>
  <si>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</si>
  <si>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</si>
  <si>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</si>
  <si>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</si>
  <si>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</si>
  <si>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</si>
  <si>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</si>
  <si>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</si>
  <si>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</si>
  <si>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</si>
  <si>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</si>
  <si>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</si>
  <si>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</si>
  <si>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</si>
  <si>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</si>
  <si>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</si>
  <si>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</si>
  <si>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</si>
  <si>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</si>
  <si>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</si>
  <si>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</si>
  <si>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</si>
  <si>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</si>
  <si>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</si>
  <si>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</si>
  <si>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</si>
  <si>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</si>
  <si>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</si>
  <si>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</si>
  <si>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</si>
  <si>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</si>
  <si>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</si>
  <si>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</si>
  <si>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</si>
  <si>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</si>
  <si>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</si>
  <si>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</si>
  <si>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</si>
  <si>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</si>
  <si>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</si>
  <si>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</si>
  <si>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</si>
  <si>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</si>
  <si>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</si>
  <si>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</si>
  <si>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</si>
  <si>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</si>
  <si>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</si>
  <si>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</si>
  <si>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</si>
  <si>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</si>
  <si>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</si>
  <si>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</si>
  <si>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</si>
  <si>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</si>
  <si>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</si>
  <si>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</si>
  <si>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</si>
  <si>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</si>
  <si>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</si>
  <si>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</si>
  <si>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</si>
  <si>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</si>
  <si>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</si>
  <si>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</si>
  <si>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</si>
  <si>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</si>
  <si>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</si>
  <si>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</si>
  <si>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</si>
  <si>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</si>
  <si>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</si>
  <si>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</si>
  <si>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</si>
  <si>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</si>
  <si>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</si>
  <si>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</si>
  <si>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</si>
  <si>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</si>
  <si>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</si>
  <si>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</si>
  <si>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</si>
  <si>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</si>
  <si>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</si>
  <si>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</si>
  <si>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</si>
  <si>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</si>
  <si>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</si>
  <si>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</si>
  <si>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</si>
  <si>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</si>
  <si>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</si>
  <si>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</si>
  <si>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</si>
  <si>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</si>
  <si>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</si>
  <si>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</si>
  <si>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</si>
  <si>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</si>
  <si>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</si>
  <si>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</si>
  <si>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</si>
  <si>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</si>
  <si>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</si>
  <si>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</si>
  <si>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</si>
  <si>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</si>
  <si>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</si>
  <si>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</si>
  <si>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</si>
  <si>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</si>
  <si>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</si>
  <si>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</si>
  <si>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</si>
  <si>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</si>
  <si>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</si>
  <si>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</si>
  <si>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</si>
  <si>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</si>
  <si>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</si>
  <si>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</si>
  <si>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</si>
  <si>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</si>
  <si>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</si>
  <si>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</si>
  <si>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</si>
  <si>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</si>
  <si>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</si>
  <si>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</si>
  <si>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</si>
  <si>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</si>
  <si>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</si>
  <si>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</si>
  <si>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</si>
  <si>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</si>
  <si>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</si>
  <si>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</si>
  <si>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</si>
  <si>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</si>
  <si>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</si>
  <si>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</si>
  <si>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</si>
  <si>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</si>
  <si>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</si>
  <si>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</si>
  <si>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</si>
  <si>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</si>
  <si>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</si>
  <si>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</si>
  <si>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</si>
  <si>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</si>
  <si>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</si>
  <si>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</si>
  <si>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</si>
  <si>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</si>
  <si>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</si>
  <si>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</si>
  <si>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</si>
  <si>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</si>
  <si>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</si>
  <si>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</si>
  <si>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</si>
  <si>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</si>
  <si>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</si>
  <si>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</si>
  <si>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</si>
  <si>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</si>
  <si>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</si>
  <si>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</si>
  <si>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</si>
  <si>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</si>
  <si>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</si>
  <si>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</si>
  <si>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</si>
  <si>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</si>
  <si>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</si>
  <si>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</si>
  <si>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</si>
  <si>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</si>
  <si>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</si>
  <si>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</si>
  <si>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</si>
  <si>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</si>
  <si>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</si>
  <si>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</si>
  <si>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</si>
  <si>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</si>
  <si>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</si>
  <si>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</si>
  <si>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</si>
  <si>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</si>
  <si>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</si>
  <si>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</si>
  <si>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</si>
  <si>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</si>
  <si>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</si>
  <si>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</si>
  <si>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</si>
  <si>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</si>
  <si>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</si>
  <si>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</si>
  <si>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</si>
  <si>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</si>
  <si>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</si>
  <si>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</si>
  <si>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</si>
  <si>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</si>
  <si>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</si>
  <si>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</si>
  <si>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</si>
  <si>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</si>
  <si>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</si>
  <si>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</si>
  <si>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</si>
  <si>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</si>
  <si>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</si>
  <si>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</si>
  <si>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</si>
  <si>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</si>
  <si>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</si>
  <si>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</si>
  <si>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</si>
  <si>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</si>
  <si>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</si>
  <si>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</si>
  <si>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</si>
  <si>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</si>
  <si>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</si>
  <si>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</si>
  <si>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</si>
  <si>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</si>
  <si>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</si>
  <si>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</si>
  <si>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</si>
  <si>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</si>
  <si>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</si>
  <si>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</si>
  <si>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</si>
  <si>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</si>
  <si>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</si>
  <si>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</si>
  <si>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</si>
  <si>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</si>
  <si>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</si>
  <si>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</si>
  <si>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</si>
  <si>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</si>
  <si>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</si>
  <si>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</si>
  <si>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</si>
  <si>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</si>
  <si>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</si>
  <si>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</si>
  <si>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</si>
  <si>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</si>
  <si>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</si>
  <si>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</si>
  <si>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</si>
  <si>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</si>
  <si>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</si>
  <si>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</si>
  <si>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</si>
  <si>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</si>
  <si>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</si>
  <si>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</si>
  <si>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</si>
  <si>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</si>
  <si>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</si>
  <si>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</si>
  <si>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</si>
  <si>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</si>
  <si>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</si>
  <si>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</si>
  <si>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</si>
  <si>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</si>
  <si>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</si>
  <si>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</si>
  <si>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</si>
  <si>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</si>
  <si>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</si>
  <si>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</si>
  <si>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</si>
  <si>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</si>
  <si>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</si>
  <si>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</si>
  <si>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</si>
  <si>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</si>
  <si>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</si>
  <si>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</si>
  <si>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</si>
  <si>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</si>
  <si>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</si>
  <si>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</si>
  <si>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</si>
  <si>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</si>
  <si>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</si>
  <si>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</si>
  <si>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</si>
  <si>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</si>
  <si>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</si>
  <si>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</si>
  <si>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</si>
  <si>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</si>
  <si>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</si>
  <si>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</si>
  <si>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</si>
  <si>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</si>
  <si>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</si>
  <si>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</si>
  <si>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</si>
  <si>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</si>
  <si>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</si>
  <si>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</si>
  <si>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</si>
  <si>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</si>
  <si>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</si>
  <si>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</si>
  <si>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</si>
  <si>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</si>
  <si>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</si>
  <si>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</si>
  <si>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</si>
  <si>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</si>
  <si>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</si>
  <si>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</si>
  <si>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</si>
  <si>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</si>
  <si>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</si>
  <si>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</si>
  <si>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</si>
  <si>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</si>
  <si>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</si>
  <si>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</si>
  <si>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</si>
  <si>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</si>
  <si>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</si>
  <si>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</si>
  <si>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</si>
  <si>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</si>
  <si>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</si>
  <si>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</si>
  <si>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</si>
  <si>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</si>
  <si>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</si>
  <si>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</si>
  <si>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</si>
  <si>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</si>
  <si>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</si>
  <si>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</si>
  <si>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</si>
  <si>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</si>
  <si>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</si>
  <si>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</si>
  <si>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</si>
  <si>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</si>
  <si>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</si>
  <si>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</si>
  <si>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</si>
  <si>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</si>
  <si>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</si>
  <si>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</si>
  <si>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</si>
  <si>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</si>
  <si>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</si>
  <si>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</si>
  <si>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</si>
  <si>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</si>
  <si>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</si>
  <si>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</si>
  <si>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</si>
  <si>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</si>
  <si>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</si>
  <si>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</si>
  <si>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</si>
  <si>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</si>
  <si>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</si>
  <si>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</si>
  <si>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</si>
  <si>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</si>
  <si>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</si>
  <si>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</si>
  <si>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</si>
  <si>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</si>
  <si>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</si>
  <si>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</si>
  <si>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</si>
  <si>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</si>
  <si>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</si>
  <si>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</si>
  <si>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</si>
  <si>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</si>
  <si>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</si>
  <si>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</si>
  <si>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</si>
  <si>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</si>
  <si>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</si>
  <si>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</si>
  <si>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</si>
  <si>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</si>
  <si>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</si>
  <si>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</si>
  <si>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</si>
  <si>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</si>
  <si>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</si>
  <si>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</si>
  <si>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</si>
  <si>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</si>
  <si>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</si>
  <si>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</si>
  <si>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</si>
  <si>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</si>
  <si>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</si>
  <si>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</si>
  <si>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</si>
  <si>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</si>
  <si>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</si>
  <si>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</si>
  <si>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</si>
  <si>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</si>
  <si>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</si>
  <si>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</si>
  <si>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</si>
  <si>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</si>
  <si>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</si>
  <si>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</si>
  <si>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</si>
  <si>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</si>
  <si>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</si>
  <si>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</si>
  <si>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</si>
  <si>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</si>
  <si>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</si>
  <si>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</si>
  <si>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</si>
  <si>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</si>
  <si>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</si>
  <si>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</si>
  <si>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</si>
  <si>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</si>
  <si>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</si>
  <si>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</si>
  <si>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</si>
  <si>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</si>
  <si>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</si>
  <si>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</si>
  <si>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</si>
  <si>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</si>
  <si>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</si>
  <si>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</si>
  <si>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</si>
  <si>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</si>
  <si>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</si>
  <si>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</si>
  <si>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</si>
  <si>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</si>
  <si>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</si>
  <si>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</si>
  <si>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</si>
  <si>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</si>
  <si>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</si>
  <si>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</si>
  <si>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</si>
  <si>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</si>
  <si>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</si>
  <si>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</si>
  <si>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</si>
  <si>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</si>
  <si>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</si>
  <si>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</si>
  <si>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</si>
  <si>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</si>
  <si>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</si>
  <si>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</si>
  <si>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</si>
  <si>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</si>
  <si>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</si>
  <si>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</si>
  <si>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</si>
  <si>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</si>
  <si>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</si>
  <si>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</si>
  <si>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</si>
  <si>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</si>
  <si>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</si>
  <si>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</si>
  <si>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</si>
  <si>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</si>
  <si>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</si>
  <si>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</si>
  <si>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</si>
  <si>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</si>
  <si>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</si>
  <si>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</si>
  <si>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</si>
  <si>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</si>
  <si>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</si>
  <si>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</si>
  <si>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</si>
  <si>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</si>
  <si>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</si>
  <si>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</si>
  <si>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</si>
  <si>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</si>
  <si>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</si>
  <si>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</si>
  <si>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</si>
  <si>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</si>
  <si>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</si>
  <si>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</si>
  <si>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</si>
  <si>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</si>
  <si>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</si>
  <si>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</si>
  <si>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</si>
  <si>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</si>
  <si>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</si>
  <si>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</si>
  <si>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</si>
  <si>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</si>
  <si>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</si>
  <si>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</si>
  <si>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</si>
  <si>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</si>
  <si>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</si>
  <si>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</si>
  <si>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</si>
  <si>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</si>
  <si>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</si>
  <si>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</si>
  <si>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</si>
  <si>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</si>
  <si>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</si>
  <si>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</si>
  <si>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</si>
  <si>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</si>
  <si>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</si>
  <si>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</si>
  <si>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</si>
  <si>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</si>
  <si>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</si>
  <si>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</si>
  <si>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</si>
  <si>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</si>
  <si>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</si>
  <si>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</si>
  <si>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</si>
  <si>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</si>
  <si>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</si>
  <si>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</si>
  <si>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</si>
  <si>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</si>
  <si>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</si>
  <si>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</si>
  <si>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</si>
  <si>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</si>
  <si>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</si>
  <si>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</si>
  <si>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</si>
  <si>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</si>
  <si>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</si>
  <si>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</si>
  <si>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</si>
  <si>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</si>
  <si>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</si>
  <si>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</si>
  <si>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</si>
  <si>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</si>
  <si>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</si>
  <si>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</si>
  <si>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</si>
  <si>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</si>
  <si>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</si>
  <si>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</si>
  <si>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</si>
  <si>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</si>
  <si>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</si>
  <si>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</si>
  <si>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</si>
  <si>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</si>
  <si>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</si>
  <si>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</si>
  <si>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</si>
  <si>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</si>
  <si>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</si>
  <si>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</si>
  <si>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</si>
  <si>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</si>
  <si>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</si>
  <si>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</si>
  <si>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</si>
  <si>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</si>
  <si>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</si>
  <si>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</si>
  <si>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</si>
  <si>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</si>
  <si>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</si>
  <si>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</si>
  <si>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</si>
  <si>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</si>
  <si>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</si>
  <si>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</si>
  <si>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</si>
  <si>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</si>
  <si>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</si>
  <si>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</si>
  <si>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</si>
  <si>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</si>
  <si>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</si>
  <si>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</si>
  <si>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</si>
  <si>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</si>
  <si>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</si>
  <si>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</si>
  <si>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</si>
  <si>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</si>
  <si>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</si>
  <si>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</si>
  <si>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</si>
  <si>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</si>
  <si>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</si>
  <si>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</si>
  <si>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</si>
  <si>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</si>
  <si>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</si>
  <si>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</si>
  <si>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</si>
  <si>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</si>
  <si>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</si>
  <si>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</si>
  <si>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</si>
  <si>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</si>
  <si>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</si>
  <si>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</si>
  <si>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</si>
  <si>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</si>
  <si>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</si>
  <si>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</si>
  <si>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</si>
  <si>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</si>
  <si>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</si>
  <si>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</si>
  <si>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</si>
  <si>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</si>
  <si>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</si>
  <si>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</si>
  <si>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</si>
  <si>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</si>
  <si>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</si>
  <si>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</si>
  <si>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</si>
  <si>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</si>
  <si>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</si>
  <si>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</si>
  <si>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</si>
  <si>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</si>
  <si>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</si>
  <si>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</si>
  <si>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</si>
  <si>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</si>
  <si>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</si>
  <si>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</si>
  <si>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</si>
  <si>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</si>
  <si>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</si>
  <si>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</si>
  <si>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</si>
  <si>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</si>
  <si>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</si>
  <si>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</si>
  <si>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</si>
  <si>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</si>
  <si>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</si>
  <si>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</si>
  <si>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</si>
  <si>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</si>
  <si>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</si>
  <si>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</si>
  <si>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</si>
  <si>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</si>
  <si>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</si>
  <si>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</si>
  <si>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</si>
  <si>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</si>
  <si>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</si>
  <si>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</si>
  <si>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</si>
  <si>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</si>
  <si>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</si>
  <si>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</si>
  <si>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</si>
  <si>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</si>
  <si>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</si>
  <si>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</si>
  <si>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</si>
  <si>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</si>
  <si>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</si>
  <si>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</si>
  <si>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</si>
  <si>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</si>
  <si>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</si>
  <si>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</si>
  <si>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</si>
  <si>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</si>
  <si>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</si>
  <si>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</si>
  <si>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</si>
  <si>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</si>
  <si>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</si>
  <si>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</si>
  <si>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</si>
  <si>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</si>
  <si>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</si>
  <si>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</si>
  <si>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</si>
  <si>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</si>
  <si>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</si>
  <si>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</si>
  <si>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</si>
  <si>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</si>
  <si>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</si>
  <si>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</si>
  <si>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</si>
  <si>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</si>
  <si>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</si>
  <si>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</si>
  <si>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</si>
  <si>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</si>
  <si>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</si>
  <si>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</si>
  <si>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</si>
  <si>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</si>
  <si>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</si>
  <si>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</si>
  <si>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</si>
  <si>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</si>
  <si>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</si>
  <si>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</si>
  <si>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</si>
  <si>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</si>
  <si>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</si>
  <si>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</si>
  <si>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</si>
  <si>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</si>
  <si>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</si>
  <si>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</si>
  <si>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</si>
  <si>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</si>
  <si>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</si>
  <si>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</si>
  <si>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</si>
  <si>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</si>
  <si>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</si>
  <si>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</si>
  <si>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</si>
  <si>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</si>
  <si>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</si>
  <si>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</si>
  <si>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</si>
  <si>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</si>
  <si>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</si>
  <si>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</si>
  <si>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</si>
  <si>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</si>
  <si>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</si>
  <si>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</si>
  <si>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</si>
  <si>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</si>
  <si>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</si>
  <si>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</si>
  <si>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</si>
  <si>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</si>
  <si>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</si>
  <si>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</si>
  <si>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</si>
  <si>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</si>
  <si>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</si>
  <si>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</si>
  <si>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</si>
  <si>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</si>
  <si>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</si>
  <si>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</si>
  <si>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</si>
  <si>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</si>
  <si>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</si>
  <si>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</si>
  <si>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</si>
  <si>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</si>
  <si>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</si>
  <si>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</si>
  <si>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</si>
  <si>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</si>
  <si>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</si>
  <si>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</si>
  <si>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</si>
  <si>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</si>
  <si>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</si>
  <si>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</si>
  <si>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</si>
  <si>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</si>
  <si>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</si>
  <si>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</si>
  <si>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</si>
  <si>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</si>
  <si>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</si>
  <si>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</si>
  <si>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</si>
  <si>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</si>
  <si>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</si>
  <si>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</si>
  <si>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</si>
  <si>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</si>
  <si>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</si>
  <si>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</si>
  <si>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</si>
  <si>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</si>
  <si>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</si>
  <si>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</si>
  <si>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</si>
  <si>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</si>
  <si>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</si>
  <si>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</si>
  <si>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</si>
  <si>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</si>
  <si>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</si>
  <si>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</si>
  <si>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</si>
  <si>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</si>
  <si>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</si>
  <si>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</si>
  <si>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</si>
  <si>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</si>
  <si>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</si>
  <si>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</si>
  <si>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</si>
  <si>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</si>
  <si>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</si>
  <si>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</si>
  <si>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</si>
  <si>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</si>
  <si>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</si>
  <si>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</si>
  <si>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</si>
  <si>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</si>
  <si>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</si>
  <si>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</si>
  <si>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</si>
  <si>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</si>
  <si>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</si>
  <si>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</si>
  <si>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</si>
  <si>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</si>
  <si>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</si>
  <si>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</si>
  <si>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</si>
  <si>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</si>
  <si>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</si>
  <si>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</si>
  <si>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</si>
  <si>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</si>
  <si>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</si>
  <si>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</si>
  <si>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</si>
  <si>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</si>
  <si>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</si>
  <si>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</si>
  <si>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</si>
  <si>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</si>
  <si>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</si>
  <si>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</si>
  <si>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</si>
  <si>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</si>
  <si>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</si>
  <si>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</si>
  <si>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</si>
  <si>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</si>
  <si>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</si>
  <si>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</si>
  <si>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</si>
  <si>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</si>
  <si>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</si>
  <si>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</si>
  <si>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</si>
  <si>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</si>
  <si>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</si>
  <si>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</si>
  <si>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</si>
  <si>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</si>
  <si>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</si>
  <si>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</si>
  <si>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</si>
  <si>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</si>
  <si>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</si>
  <si>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</si>
  <si>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</si>
  <si>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</si>
  <si>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</si>
  <si>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</si>
  <si>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</si>
  <si>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</si>
  <si>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</si>
  <si>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</si>
  <si>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</si>
  <si>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</si>
  <si>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</si>
  <si>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</si>
  <si>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</si>
  <si>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</si>
  <si>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</si>
  <si>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</si>
  <si>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</si>
  <si>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</si>
  <si>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</si>
  <si>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</si>
  <si>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</si>
  <si>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</si>
  <si>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</si>
  <si>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</si>
  <si>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</si>
  <si>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</si>
  <si>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</si>
  <si>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</si>
  <si>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</si>
  <si>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</si>
  <si>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</si>
  <si>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</si>
  <si>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</si>
  <si>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</si>
  <si>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</si>
  <si>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</si>
  <si>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</si>
  <si>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</si>
  <si>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</si>
  <si>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</si>
  <si>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</si>
  <si>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</si>
  <si>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</si>
  <si>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</si>
  <si>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</si>
  <si>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</si>
  <si>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</si>
  <si>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</si>
  <si>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</si>
  <si>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</si>
  <si>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</si>
  <si>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</si>
  <si>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</si>
  <si>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</si>
  <si>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</si>
  <si>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</si>
  <si>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</si>
  <si>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</si>
  <si>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</si>
  <si>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</si>
  <si>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</si>
  <si>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</si>
  <si>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</si>
  <si>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</si>
  <si>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</si>
  <si>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</si>
  <si>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</si>
  <si>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</si>
  <si>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</si>
  <si>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</si>
  <si>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</si>
  <si>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</si>
  <si>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</si>
  <si>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</si>
  <si>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</si>
  <si>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</si>
  <si>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</si>
  <si>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</si>
  <si>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</si>
  <si>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</si>
  <si>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</si>
  <si>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</si>
  <si>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</si>
  <si>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</si>
  <si>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</si>
  <si>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</si>
  <si>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</si>
  <si>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</si>
  <si>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</si>
  <si>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</si>
  <si>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</si>
  <si>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</si>
  <si>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</si>
  <si>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</si>
  <si>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</si>
  <si>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</si>
  <si>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</si>
  <si>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</si>
  <si>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</si>
  <si>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</si>
  <si>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</si>
  <si>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</si>
  <si>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</si>
  <si>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</si>
  <si>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</si>
  <si>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</si>
  <si>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</si>
  <si>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</si>
  <si>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</si>
  <si>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</si>
  <si>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</si>
  <si>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</si>
  <si>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</si>
  <si>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</si>
  <si>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</si>
  <si>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</si>
  <si>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</si>
  <si>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</si>
  <si>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</si>
  <si>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</si>
  <si>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</si>
  <si>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</si>
  <si>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</si>
  <si>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</si>
  <si>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</si>
  <si>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</si>
  <si>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</si>
  <si>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</si>
  <si>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</si>
  <si>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</si>
  <si>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</si>
  <si>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</si>
  <si>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</si>
  <si>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</si>
  <si>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</si>
  <si>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</si>
  <si>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</si>
  <si>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</si>
  <si>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</si>
  <si>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</si>
  <si>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</si>
  <si>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</si>
  <si>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</si>
  <si>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</si>
  <si>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</si>
  <si>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</si>
  <si>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</si>
  <si>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</si>
  <si>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</si>
  <si>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</si>
  <si>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</si>
  <si>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</si>
  <si>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</si>
  <si>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</si>
  <si>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</si>
  <si>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</si>
  <si>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</si>
  <si>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</si>
  <si>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</si>
  <si>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</si>
  <si>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</si>
  <si>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</si>
  <si>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</si>
  <si>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</si>
  <si>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</si>
  <si>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</si>
  <si>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</si>
  <si>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</si>
  <si>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</si>
  <si>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</si>
  <si>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</si>
  <si>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</si>
  <si>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</si>
  <si>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</si>
  <si>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</si>
  <si>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</si>
  <si>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</si>
  <si>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</si>
  <si>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</si>
  <si>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</si>
  <si>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</si>
  <si>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</si>
  <si>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</si>
  <si>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</si>
  <si>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</si>
  <si>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</si>
  <si>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</si>
  <si>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</si>
  <si>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</si>
  <si>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</si>
  <si>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</si>
  <si>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</si>
  <si>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</si>
  <si>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</si>
  <si>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</si>
  <si>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</si>
  <si>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</si>
  <si>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</si>
  <si>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</si>
  <si>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</si>
  <si>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</si>
  <si>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</si>
  <si>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</si>
  <si>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</si>
  <si>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</si>
  <si>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</si>
  <si>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</si>
  <si>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</si>
  <si>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</si>
  <si>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</si>
  <si>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</si>
  <si>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</si>
  <si>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</si>
  <si>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</si>
  <si>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</si>
  <si>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</si>
  <si>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</si>
  <si>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</si>
  <si>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</si>
  <si>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</si>
  <si>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</si>
  <si>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</si>
  <si>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</si>
  <si>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</si>
  <si>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</si>
  <si>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</si>
  <si>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</si>
  <si>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</si>
  <si>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</si>
  <si>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</si>
  <si>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</si>
  <si>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</si>
  <si>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</si>
  <si>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</si>
  <si>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</si>
  <si>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</si>
  <si>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</si>
  <si>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</si>
  <si>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</si>
  <si>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</si>
  <si>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</si>
  <si>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</si>
  <si>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</si>
  <si>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</si>
  <si>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</si>
  <si>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</si>
  <si>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</si>
  <si>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</si>
  <si>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</si>
  <si>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</si>
  <si>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</si>
  <si>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</si>
  <si>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</si>
  <si>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</si>
  <si>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</si>
  <si>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</si>
  <si>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</si>
  <si>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</si>
  <si>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</si>
  <si>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</si>
  <si>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</si>
  <si>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</si>
  <si>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</si>
  <si>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</si>
  <si>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</si>
  <si>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</si>
  <si>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</si>
  <si>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</si>
  <si>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</si>
  <si>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</si>
  <si>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</si>
  <si>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</si>
  <si>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</si>
  <si>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</si>
  <si>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</si>
  <si>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</si>
  <si>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</si>
  <si>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</si>
  <si>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</si>
  <si>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</si>
  <si>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</si>
  <si>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</si>
  <si>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</si>
  <si>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</si>
  <si>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</si>
  <si>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</si>
  <si>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</si>
  <si>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</si>
  <si>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</si>
  <si>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</si>
  <si>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</si>
  <si>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</si>
  <si>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</si>
  <si>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</si>
  <si>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</si>
  <si>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</si>
  <si>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</si>
  <si>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</si>
  <si>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</si>
  <si>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</si>
  <si>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</si>
  <si>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</si>
  <si>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</si>
  <si>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</si>
  <si>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</si>
  <si>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</si>
  <si>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</si>
  <si>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</si>
  <si>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</si>
  <si>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</si>
  <si>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</si>
  <si>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</si>
  <si>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</si>
  <si>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</si>
  <si>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</si>
  <si>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</si>
  <si>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</si>
  <si>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</si>
  <si>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</si>
  <si>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</si>
  <si>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</si>
  <si>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</si>
  <si>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</si>
  <si>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</si>
  <si>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</si>
  <si>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</si>
  <si>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</si>
  <si>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</si>
  <si>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</si>
  <si>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</si>
  <si>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</si>
  <si>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</si>
  <si>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</si>
  <si>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</si>
  <si>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</si>
  <si>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</si>
  <si>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</si>
  <si>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</si>
  <si>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</si>
  <si>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</si>
  <si>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</si>
  <si>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</si>
  <si>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</si>
  <si>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</si>
  <si>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</si>
  <si>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</si>
  <si>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</si>
  <si>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</si>
  <si>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</si>
  <si>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</si>
  <si>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</si>
  <si>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</si>
  <si>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</si>
  <si>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</si>
  <si>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</si>
  <si>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</si>
  <si>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</si>
  <si>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</si>
  <si>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</si>
  <si>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</si>
  <si>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</si>
  <si>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</si>
  <si>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</si>
  <si>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</si>
  <si>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</si>
  <si>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</si>
  <si>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</si>
  <si>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</si>
  <si>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</si>
  <si>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</si>
  <si>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</si>
  <si>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</si>
  <si>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</si>
  <si>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</si>
  <si>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</si>
  <si>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</si>
  <si>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</si>
  <si>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</si>
  <si>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</si>
  <si>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</si>
  <si>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</si>
  <si>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</si>
  <si>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</si>
  <si>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</si>
  <si>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</si>
  <si>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</si>
  <si>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</si>
  <si>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</si>
  <si>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</si>
  <si>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</si>
  <si>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</si>
  <si>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</si>
  <si>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</si>
  <si>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</si>
  <si>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</si>
  <si>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</si>
  <si>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</si>
  <si>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</si>
  <si>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</si>
  <si>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</si>
  <si>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</si>
  <si>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</si>
  <si>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</si>
  <si>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</si>
  <si>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</si>
  <si>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</si>
  <si>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</si>
  <si>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</si>
  <si>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</si>
  <si>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</si>
  <si>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</si>
  <si>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</si>
  <si>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</si>
  <si>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</si>
  <si>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</si>
  <si>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</si>
  <si>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</si>
  <si>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</si>
  <si>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</si>
  <si>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</si>
  <si>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</si>
  <si>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</si>
  <si>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</si>
  <si>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</si>
  <si>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</si>
  <si>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</si>
  <si>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</si>
  <si>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</si>
  <si>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</si>
  <si>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</si>
  <si>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</si>
  <si>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</si>
  <si>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</si>
  <si>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</si>
  <si>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</si>
  <si>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</si>
  <si>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</si>
  <si>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</si>
  <si>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</si>
  <si>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</si>
  <si>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</si>
  <si>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</si>
  <si>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</si>
  <si>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</si>
  <si>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</si>
  <si>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</si>
  <si>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</si>
  <si>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</si>
  <si>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</si>
  <si>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</si>
  <si>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</si>
  <si>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</si>
  <si>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</si>
  <si>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</si>
  <si>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</si>
  <si>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</si>
  <si>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</si>
  <si>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</si>
  <si>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</si>
  <si>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</si>
  <si>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</si>
  <si>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</si>
  <si>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</si>
  <si>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</si>
  <si>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</si>
  <si>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</si>
  <si>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</si>
  <si>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</si>
  <si>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</si>
  <si>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</si>
  <si>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</si>
  <si>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</si>
  <si>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</si>
  <si>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</si>
  <si>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</si>
  <si>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</si>
  <si>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</si>
  <si>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</si>
  <si>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</si>
  <si>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</si>
  <si>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</si>
  <si>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</si>
  <si>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</si>
  <si>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</si>
  <si>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</si>
  <si>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</si>
  <si>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</si>
  <si>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</si>
  <si>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</si>
  <si>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</si>
  <si>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</si>
  <si>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</si>
  <si>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</si>
  <si>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</si>
  <si>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</si>
  <si>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</si>
  <si>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</si>
  <si>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</si>
  <si>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</si>
  <si>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</si>
  <si>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</si>
  <si>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</si>
  <si>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</si>
  <si>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</si>
  <si>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</si>
  <si>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</si>
  <si>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</si>
  <si>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</si>
  <si>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</si>
  <si>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</si>
  <si>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</si>
  <si>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</si>
  <si>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</si>
  <si>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</si>
  <si>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</si>
  <si>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</si>
  <si>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</si>
  <si>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</si>
  <si>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</si>
  <si>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</si>
  <si>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</si>
  <si>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</si>
  <si>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</si>
  <si>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</si>
  <si>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</si>
  <si>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</si>
  <si>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</si>
  <si>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</si>
  <si>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</si>
  <si>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</si>
  <si>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</si>
  <si>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</si>
  <si>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</si>
  <si>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</si>
  <si>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</si>
  <si>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</si>
  <si>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</si>
  <si>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</si>
  <si>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</si>
  <si>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</si>
  <si>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</si>
  <si>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</si>
  <si>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</si>
  <si>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</si>
  <si>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</si>
  <si>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</si>
  <si>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</si>
  <si>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</si>
  <si>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</si>
  <si>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</si>
  <si>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</si>
  <si>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</si>
  <si>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</si>
  <si>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</si>
  <si>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</si>
  <si>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</si>
  <si>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</si>
  <si>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</si>
  <si>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</si>
  <si>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</si>
  <si>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</si>
  <si>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</si>
  <si>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</si>
  <si>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</si>
  <si>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</si>
  <si>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</si>
  <si>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</si>
  <si>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</si>
  <si>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</si>
  <si>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</si>
  <si>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</si>
  <si>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</si>
  <si>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</si>
  <si>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</si>
  <si>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</si>
  <si>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</si>
  <si>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</si>
  <si>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</si>
  <si>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</si>
  <si>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</si>
  <si>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</si>
  <si>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</si>
  <si>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</si>
  <si>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</si>
  <si>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</si>
  <si>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</si>
  <si>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</si>
  <si>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</si>
  <si>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</si>
  <si>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</si>
  <si>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</si>
  <si>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</si>
  <si>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</si>
  <si>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</si>
  <si>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</si>
  <si>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</si>
  <si>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</si>
  <si>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</si>
  <si>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</si>
  <si>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</si>
  <si>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</si>
  <si>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</si>
  <si>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</si>
  <si>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</si>
  <si>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</si>
  <si>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</si>
  <si>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</si>
  <si>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</si>
  <si>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</si>
  <si>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</si>
  <si>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</si>
  <si>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</si>
  <si>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</si>
  <si>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</si>
  <si>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</si>
  <si>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</si>
  <si>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</si>
  <si>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</si>
  <si>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</si>
  <si>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</si>
  <si>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</si>
  <si>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</si>
  <si>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</si>
  <si>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</si>
  <si>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</si>
  <si>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</si>
  <si>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</si>
  <si>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</si>
  <si>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</si>
  <si>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</si>
  <si>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</si>
  <si>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</si>
  <si>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</si>
  <si>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</si>
  <si>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</si>
  <si>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</si>
  <si>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</si>
  <si>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</si>
  <si>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</si>
  <si>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</si>
  <si>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</si>
  <si>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</si>
  <si>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</si>
  <si>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</si>
  <si>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</si>
  <si>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</si>
  <si>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</si>
  <si>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</si>
  <si>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</si>
  <si>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</si>
  <si>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</si>
  <si>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</si>
  <si>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</si>
  <si>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</si>
  <si>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</si>
  <si>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</si>
  <si>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</si>
  <si>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</si>
  <si>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</si>
  <si>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</si>
  <si>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</si>
  <si>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</si>
  <si>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</si>
  <si>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</si>
  <si>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</si>
  <si>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</si>
  <si>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</si>
  <si>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</si>
  <si>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</si>
  <si>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</si>
  <si>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</si>
  <si>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</si>
  <si>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</si>
  <si>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</si>
  <si>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</si>
  <si>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</si>
  <si>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</si>
  <si>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</si>
  <si>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</si>
  <si>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</si>
  <si>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</si>
  <si>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</si>
  <si>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</si>
  <si>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</si>
  <si>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</si>
  <si>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</si>
  <si>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</si>
  <si>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</si>
  <si>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</si>
  <si>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</si>
  <si>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</si>
  <si>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</si>
  <si>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</si>
  <si>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</si>
  <si>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</si>
  <si>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</si>
  <si>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</si>
  <si>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</si>
  <si>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</si>
  <si>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</si>
  <si>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</si>
  <si>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</si>
  <si>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</si>
  <si>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</si>
  <si>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</si>
  <si>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</si>
  <si>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</si>
  <si>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</si>
  <si>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</si>
  <si>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</si>
  <si>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</si>
  <si>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</si>
  <si>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</si>
  <si>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</si>
  <si>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</si>
  <si>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</si>
  <si>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</si>
  <si>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</si>
  <si>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</si>
  <si>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</si>
  <si>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</si>
  <si>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</si>
  <si>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</si>
  <si>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</si>
  <si>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</si>
  <si>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</si>
  <si>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</si>
  <si>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</si>
  <si>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</si>
  <si>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</si>
  <si>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</si>
  <si>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</si>
  <si>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</si>
  <si>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</si>
  <si>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</si>
  <si>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</si>
  <si>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</si>
  <si>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</si>
  <si>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</si>
  <si>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</si>
  <si>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</si>
  <si>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</si>
  <si>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</si>
  <si>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</si>
  <si>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</si>
  <si>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</si>
  <si>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</si>
  <si>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</si>
  <si>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</si>
  <si>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</si>
  <si>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</si>
  <si>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</si>
  <si>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</si>
  <si>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</si>
  <si>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</si>
  <si>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</si>
  <si>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</si>
  <si>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</si>
  <si>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</si>
  <si>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</si>
  <si>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</si>
  <si>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</si>
  <si>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</si>
  <si>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</si>
  <si>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</si>
  <si>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</si>
  <si>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</si>
  <si>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</si>
  <si>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</si>
  <si>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</si>
  <si>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</si>
  <si>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</si>
  <si>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</si>
  <si>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</si>
  <si>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</si>
  <si>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</si>
  <si>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</si>
  <si>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</si>
  <si>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</si>
  <si>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</si>
  <si>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</si>
  <si>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</si>
  <si>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</si>
  <si>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</si>
  <si>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</si>
  <si>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</si>
  <si>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</si>
  <si>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</si>
  <si>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</si>
  <si>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</si>
  <si>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</si>
  <si>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</si>
  <si>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</si>
  <si>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</si>
  <si>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</si>
  <si>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</si>
  <si>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</si>
  <si>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</si>
  <si>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</si>
  <si>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</si>
  <si>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</si>
  <si>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</si>
  <si>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</si>
  <si>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</si>
  <si>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</si>
  <si>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</si>
  <si>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</si>
  <si>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</si>
  <si>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</si>
  <si>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</si>
  <si>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</si>
  <si>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</si>
  <si>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</si>
  <si>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</si>
  <si>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</si>
  <si>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</si>
  <si>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</si>
  <si>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</si>
  <si>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</si>
  <si>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</si>
  <si>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</si>
  <si>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</si>
  <si>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</si>
  <si>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</si>
  <si>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</si>
  <si>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</si>
  <si>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</si>
  <si>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</si>
  <si>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</si>
  <si>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</si>
  <si>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</si>
  <si>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</si>
  <si>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</si>
  <si>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</si>
  <si>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</si>
  <si>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</si>
  <si>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</si>
  <si>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</si>
  <si>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</si>
  <si>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</si>
  <si>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</si>
  <si>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</si>
  <si>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</si>
  <si>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</si>
  <si>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</si>
  <si>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</si>
  <si>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</si>
  <si>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</si>
  <si>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</si>
  <si>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</si>
  <si>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</si>
  <si>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</si>
  <si>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</si>
  <si>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</si>
  <si>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</si>
  <si>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</si>
  <si>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</si>
  <si>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</si>
  <si>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</si>
  <si>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</si>
  <si>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</si>
  <si>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</si>
  <si>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</si>
  <si>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</si>
  <si>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</si>
  <si>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</si>
  <si>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</si>
  <si>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</si>
  <si>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</si>
  <si>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</si>
  <si>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</si>
  <si>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</si>
  <si>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</si>
  <si>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</si>
  <si>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</si>
  <si>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</si>
  <si>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</si>
  <si>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</si>
  <si>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</si>
  <si>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</si>
  <si>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</si>
  <si>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</si>
  <si>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</si>
  <si>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</si>
  <si>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</si>
  <si>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</si>
  <si>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</si>
  <si>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</si>
  <si>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</si>
  <si>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</si>
  <si>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</si>
  <si>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</si>
  <si>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</si>
  <si>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</si>
  <si>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</si>
  <si>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</si>
  <si>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</si>
  <si>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</si>
  <si>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</si>
  <si>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</si>
  <si>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</si>
  <si>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</si>
  <si>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</si>
  <si>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</si>
  <si>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</si>
  <si>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</si>
  <si>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</si>
  <si>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</si>
  <si>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</si>
  <si>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</si>
  <si>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</si>
  <si>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</si>
  <si>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</si>
  <si>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</si>
  <si>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</si>
  <si>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</si>
  <si>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</si>
  <si>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</si>
  <si>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</si>
  <si>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</si>
  <si>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</si>
  <si>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</si>
  <si>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</si>
  <si>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</si>
  <si>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</si>
  <si>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</si>
  <si>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</si>
  <si>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</si>
  <si>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</si>
  <si>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</si>
  <si>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</si>
  <si>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</si>
  <si>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</si>
  <si>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</si>
  <si>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</si>
  <si>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</si>
  <si>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</si>
  <si>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</si>
  <si>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</si>
  <si>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</si>
  <si>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</si>
  <si>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</si>
  <si>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</si>
  <si>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</si>
  <si>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</si>
  <si>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</si>
  <si>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</si>
  <si>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</si>
  <si>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</si>
  <si>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</si>
  <si>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</si>
  <si>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</si>
  <si>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</si>
  <si>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</si>
  <si>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</si>
  <si>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</si>
  <si>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</si>
  <si>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</si>
  <si>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</si>
  <si>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</si>
  <si>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</si>
  <si>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</si>
  <si>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</si>
  <si>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</si>
  <si>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</si>
  <si>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</si>
  <si>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</si>
  <si>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</si>
  <si>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</si>
  <si>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</si>
  <si>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</si>
  <si>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</si>
  <si>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</si>
  <si>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</si>
  <si>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</si>
  <si>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</si>
  <si>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</si>
  <si>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</si>
  <si>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</si>
  <si>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</si>
  <si>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</si>
  <si>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</si>
  <si>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</si>
  <si>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</si>
  <si>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</si>
  <si>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</si>
  <si>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</si>
  <si>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</si>
  <si>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</si>
  <si>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</si>
  <si>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</si>
  <si>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</si>
  <si>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</si>
  <si>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</si>
  <si>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</si>
  <si>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</si>
  <si>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</si>
  <si>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</si>
  <si>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</si>
  <si>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</si>
  <si>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</si>
  <si>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</si>
  <si>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</si>
  <si>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</si>
  <si>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</si>
  <si>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</si>
  <si>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</si>
  <si>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</si>
  <si>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</si>
  <si>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</si>
  <si>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</si>
  <si>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</si>
  <si>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</si>
  <si>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</si>
  <si>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</si>
  <si>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</si>
  <si>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</si>
  <si>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</si>
  <si>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</si>
  <si>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</si>
  <si>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</si>
  <si>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</si>
  <si>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</si>
  <si>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</si>
  <si>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</si>
  <si>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</si>
  <si>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</si>
  <si>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</si>
  <si>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</si>
  <si>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</si>
  <si>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</si>
  <si>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</si>
  <si>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</si>
  <si>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</si>
  <si>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</si>
  <si>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</si>
  <si>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</si>
  <si>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</si>
  <si>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</si>
  <si>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</si>
  <si>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</si>
  <si>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</si>
  <si>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</si>
  <si>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</si>
  <si>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</si>
  <si>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</si>
  <si>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</si>
  <si>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</si>
  <si>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</si>
  <si>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</si>
  <si>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</si>
  <si>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</si>
  <si>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</si>
  <si>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</si>
  <si>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</si>
  <si>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</si>
  <si>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</si>
  <si>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</si>
  <si>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</si>
  <si>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</si>
  <si>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</si>
  <si>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</si>
  <si>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</si>
  <si>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</si>
  <si>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</si>
  <si>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</si>
  <si>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</si>
  <si>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</si>
  <si>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</si>
  <si>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</si>
  <si>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</si>
  <si>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</si>
  <si>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</si>
  <si>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</si>
  <si>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</si>
  <si>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</si>
  <si>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</si>
  <si>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</si>
  <si>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</si>
  <si>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</si>
  <si>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</si>
  <si>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</si>
  <si>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</si>
  <si>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</si>
  <si>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</si>
  <si>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</si>
  <si>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</si>
  <si>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</si>
  <si>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</si>
  <si>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</si>
  <si>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</si>
  <si>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</si>
  <si>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</si>
  <si>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</si>
  <si>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</si>
  <si>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</si>
  <si>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</si>
  <si>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</si>
  <si>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</si>
  <si>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</si>
  <si>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</si>
  <si>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</si>
  <si>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</si>
  <si>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</si>
  <si>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</si>
  <si>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</si>
  <si>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</si>
  <si>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</si>
  <si>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</si>
  <si>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</si>
  <si>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</si>
  <si>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</si>
  <si>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</si>
  <si>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</si>
  <si>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</si>
  <si>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</si>
  <si>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</si>
  <si>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</si>
  <si>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</si>
  <si>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</si>
  <si>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</si>
  <si>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</si>
  <si>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</si>
  <si>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</si>
  <si>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</si>
  <si>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</si>
  <si>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</si>
  <si>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</si>
  <si>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</si>
  <si>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</si>
  <si>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</si>
  <si>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</si>
  <si>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</si>
  <si>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</si>
  <si>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</si>
  <si>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</si>
  <si>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</si>
  <si>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</si>
  <si>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</si>
  <si>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</si>
  <si>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</si>
  <si>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</si>
  <si>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</si>
  <si>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</si>
  <si>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</si>
  <si>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</si>
  <si>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</si>
  <si>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</si>
  <si>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</si>
  <si>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</si>
  <si>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</si>
  <si>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</si>
  <si>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</si>
  <si>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</si>
  <si>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</si>
  <si>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</si>
  <si>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</si>
  <si>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</si>
  <si>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</si>
  <si>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</si>
  <si>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</si>
  <si>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</si>
  <si>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</si>
  <si>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</si>
  <si>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</si>
  <si>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</si>
  <si>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</si>
  <si>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</si>
  <si>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</si>
  <si>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</si>
  <si>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</si>
  <si>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</si>
  <si>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</si>
  <si>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</si>
  <si>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</si>
  <si>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</si>
  <si>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</si>
  <si>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</si>
  <si>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</si>
  <si>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</si>
  <si>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</si>
  <si>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</si>
  <si>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</si>
  <si>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</si>
  <si>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</si>
  <si>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</si>
  <si>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</si>
  <si>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</si>
  <si>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</si>
  <si>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</si>
  <si>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</si>
  <si>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</si>
  <si>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</si>
  <si>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</si>
  <si>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</si>
  <si>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</si>
  <si>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</si>
  <si>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</si>
  <si>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</si>
  <si>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</si>
  <si>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</si>
  <si>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</si>
  <si>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</si>
  <si>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</si>
  <si>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</si>
  <si>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</si>
  <si>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</si>
  <si>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</si>
  <si>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</si>
  <si>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</si>
  <si>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</si>
  <si>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</si>
  <si>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</si>
  <si>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</si>
  <si>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</si>
  <si>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</si>
  <si>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</si>
  <si>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</si>
  <si>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</si>
  <si>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</si>
  <si>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</si>
  <si>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</si>
  <si>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</si>
  <si>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</si>
  <si>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</si>
  <si>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</si>
  <si>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</si>
  <si>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</si>
  <si>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</si>
  <si>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</si>
  <si>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</si>
  <si>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</si>
  <si>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</si>
  <si>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</si>
  <si>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</si>
  <si>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</si>
  <si>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</si>
  <si>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</si>
  <si>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</si>
  <si>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</si>
  <si>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</si>
  <si>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</si>
  <si>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</si>
  <si>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</si>
  <si>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</si>
  <si>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</si>
  <si>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</si>
  <si>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</si>
  <si>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</si>
  <si>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</si>
  <si>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</si>
  <si>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</si>
  <si>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</si>
  <si>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</si>
  <si>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</si>
  <si>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</si>
  <si>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</si>
  <si>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</si>
  <si>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</si>
  <si>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</si>
  <si>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</si>
  <si>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</si>
  <si>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</si>
  <si>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</si>
  <si>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</si>
  <si>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</si>
  <si>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</si>
  <si>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</si>
  <si>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</si>
  <si>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</si>
  <si>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</si>
  <si>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</si>
  <si>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</si>
  <si>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</si>
  <si>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</si>
  <si>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</si>
  <si>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</si>
  <si>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</si>
  <si>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</si>
  <si>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</si>
  <si>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</si>
  <si>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</si>
  <si>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</si>
  <si>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</si>
  <si>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</si>
  <si>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</si>
  <si>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</si>
  <si>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</si>
  <si>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</si>
  <si>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</si>
  <si>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</si>
  <si>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</si>
  <si>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</si>
  <si>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</si>
  <si>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</si>
  <si>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</si>
  <si>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</si>
  <si>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</si>
  <si>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</si>
  <si>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</si>
  <si>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</si>
  <si>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</si>
  <si>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</si>
  <si>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</si>
  <si>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</si>
  <si>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</si>
  <si>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</si>
  <si>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</si>
  <si>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</si>
  <si>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</si>
  <si>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</si>
  <si>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</si>
  <si>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</si>
  <si>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</si>
  <si>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</si>
  <si>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</si>
  <si>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</si>
  <si>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</si>
  <si>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</si>
  <si>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</si>
  <si>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</si>
  <si>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</si>
  <si>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</si>
  <si>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</si>
  <si>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</si>
  <si>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</si>
  <si>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</si>
  <si>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</si>
  <si>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</si>
  <si>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</si>
  <si>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</si>
  <si>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</si>
  <si>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</si>
  <si>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</si>
  <si>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</si>
  <si>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</si>
  <si>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</si>
  <si>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</si>
  <si>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</si>
  <si>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</si>
  <si>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</si>
  <si>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</si>
  <si>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</si>
  <si>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</si>
  <si>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</si>
  <si>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</si>
  <si>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</si>
  <si>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</si>
  <si>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</si>
  <si>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</si>
  <si>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</si>
  <si>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</si>
  <si>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</si>
  <si>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</si>
  <si>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</si>
  <si>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</si>
  <si>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</si>
  <si>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</si>
  <si>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</si>
  <si>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</si>
  <si>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</si>
  <si>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</si>
  <si>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</si>
  <si>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</si>
  <si>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</si>
  <si>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</si>
  <si>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</si>
  <si>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</si>
  <si>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</si>
  <si>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</si>
  <si>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</si>
  <si>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</si>
  <si>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</si>
  <si>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</si>
  <si>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</si>
  <si>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</si>
  <si>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</si>
  <si>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</si>
  <si>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</si>
  <si>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</si>
  <si>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</si>
  <si>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</si>
  <si>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</si>
  <si>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</si>
  <si>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</si>
  <si>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</si>
  <si>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</si>
  <si>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</si>
  <si>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</si>
  <si>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</si>
  <si>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</si>
  <si>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</si>
  <si>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</si>
  <si>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</si>
  <si>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</si>
  <si>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</si>
  <si>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</si>
  <si>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</si>
  <si>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</si>
  <si>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</si>
  <si>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</si>
  <si>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</si>
  <si>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</si>
  <si>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</si>
  <si>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</si>
  <si>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</si>
  <si>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</si>
  <si>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</si>
  <si>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</si>
  <si>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</si>
  <si>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</si>
  <si>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</si>
  <si>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</si>
  <si>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</si>
  <si>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</si>
  <si>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</si>
  <si>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</si>
  <si>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</si>
  <si>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</si>
  <si>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</si>
  <si>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</si>
  <si>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</si>
  <si>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</si>
  <si>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</si>
  <si>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</si>
  <si>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</si>
  <si>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</si>
  <si>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</si>
  <si>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</si>
  <si>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</si>
  <si>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</si>
  <si>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</si>
  <si>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</si>
  <si>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</si>
  <si>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</si>
  <si>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</si>
  <si>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</si>
  <si>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</si>
  <si>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</si>
  <si>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</si>
  <si>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</si>
  <si>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</si>
  <si>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</si>
  <si>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</si>
  <si>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</si>
  <si>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</si>
  <si>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</si>
  <si>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</si>
  <si>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</si>
  <si>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</si>
  <si>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</si>
  <si>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</si>
  <si>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</si>
  <si>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</si>
  <si>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</si>
  <si>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</si>
  <si>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</si>
  <si>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</si>
  <si>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</si>
  <si>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</si>
  <si>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</si>
  <si>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</si>
  <si>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</si>
  <si>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</si>
  <si>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</si>
  <si>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</si>
  <si>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</si>
  <si>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</si>
  <si>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</si>
  <si>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</si>
  <si>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</si>
  <si>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</si>
  <si>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</si>
  <si>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</si>
  <si>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</si>
  <si>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</si>
  <si>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</si>
  <si>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</si>
  <si>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</si>
  <si>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</si>
  <si>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</si>
  <si>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</si>
  <si>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</si>
  <si>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</si>
  <si>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</si>
  <si>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</si>
  <si>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</si>
  <si>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</si>
  <si>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</si>
  <si>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</si>
  <si>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</si>
  <si>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</si>
  <si>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</si>
  <si>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</si>
  <si>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</si>
  <si>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</si>
  <si>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</si>
  <si>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</si>
  <si>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</si>
  <si>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</si>
  <si>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</si>
  <si>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</si>
  <si>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</si>
  <si>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</si>
  <si>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</si>
  <si>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</si>
  <si>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</si>
  <si>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</si>
  <si>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</si>
  <si>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</si>
  <si>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</si>
  <si>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</si>
  <si>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</si>
  <si>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</si>
  <si>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</si>
  <si>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</si>
  <si>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</si>
  <si>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</si>
  <si>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</si>
  <si>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</si>
  <si>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</si>
  <si>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</si>
  <si>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</si>
  <si>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</si>
  <si>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</si>
  <si>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</si>
  <si>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</si>
  <si>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</si>
  <si>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</si>
  <si>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</si>
  <si>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</si>
  <si>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</si>
  <si>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</si>
  <si>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</si>
  <si>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</si>
  <si>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</si>
  <si>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</si>
  <si>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</si>
  <si>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</si>
  <si>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</si>
  <si>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</si>
  <si>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</si>
  <si>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</si>
  <si>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</si>
  <si>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</si>
  <si>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</si>
  <si>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</si>
  <si>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</si>
  <si>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</si>
  <si>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</si>
  <si>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</si>
  <si>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</si>
  <si>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</si>
  <si>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</si>
  <si>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</si>
  <si>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</si>
  <si>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</si>
  <si>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</si>
  <si>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</si>
  <si>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</si>
  <si>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</si>
  <si>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</si>
  <si>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</si>
  <si>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</si>
  <si>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</si>
  <si>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</si>
  <si>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</si>
  <si>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</si>
  <si>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</si>
  <si>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</si>
  <si>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</si>
  <si>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</si>
  <si>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</si>
  <si>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</si>
  <si>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</si>
  <si>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</si>
  <si>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</si>
  <si>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</si>
  <si>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</si>
  <si>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</si>
  <si>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</si>
  <si>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</si>
  <si>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</si>
  <si>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</si>
  <si>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</si>
  <si>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</si>
  <si>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</si>
  <si>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</si>
  <si>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</si>
  <si>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</si>
  <si>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</si>
  <si>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</si>
  <si>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</si>
  <si>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</si>
  <si>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</si>
  <si>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</si>
  <si>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</si>
  <si>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</si>
  <si>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</si>
  <si>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</si>
  <si>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</si>
  <si>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</si>
  <si>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</si>
  <si>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</si>
  <si>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</si>
  <si>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</si>
  <si>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</si>
  <si>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</si>
  <si>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</si>
  <si>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</si>
  <si>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</si>
  <si>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</si>
  <si>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</si>
  <si>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</si>
  <si>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</si>
  <si>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</si>
  <si>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</si>
  <si>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</si>
  <si>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</si>
  <si>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</si>
  <si>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</si>
  <si>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</si>
  <si>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</si>
  <si>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</si>
  <si>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</si>
  <si>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</si>
  <si>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</si>
  <si>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</si>
  <si>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</si>
  <si>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</si>
  <si>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</si>
  <si>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</si>
  <si>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</si>
  <si>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</si>
  <si>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</si>
  <si>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</si>
  <si>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</si>
  <si>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</si>
  <si>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</si>
  <si>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</si>
  <si>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</si>
  <si>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</si>
  <si>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</si>
  <si>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</si>
  <si>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</si>
  <si>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</si>
  <si>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</si>
  <si>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</si>
  <si>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</si>
  <si>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</si>
  <si>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</si>
  <si>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</si>
  <si>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</si>
  <si>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</si>
  <si>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</si>
  <si>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</si>
  <si>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</si>
  <si>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</si>
  <si>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</si>
  <si>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</si>
  <si>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</si>
  <si>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</si>
  <si>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</si>
  <si>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</si>
  <si>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</si>
  <si>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</si>
  <si>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</si>
  <si>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</si>
  <si>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</si>
  <si>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</si>
  <si>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</si>
  <si>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</si>
  <si>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</si>
  <si>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</si>
  <si>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</si>
  <si>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</si>
  <si>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</si>
  <si>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</si>
  <si>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</si>
  <si>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</si>
  <si>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</si>
  <si>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</si>
  <si>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</si>
  <si>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</si>
  <si>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</si>
  <si>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</si>
  <si>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</si>
  <si>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</si>
  <si>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</si>
  <si>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</si>
  <si>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</si>
  <si>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</si>
  <si>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</si>
  <si>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</si>
  <si>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</si>
  <si>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</si>
  <si>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</si>
  <si>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</si>
  <si>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</si>
  <si>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</si>
  <si>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</si>
  <si>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</si>
  <si>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</si>
  <si>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</si>
  <si>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</si>
  <si>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</si>
  <si>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</si>
  <si>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</si>
  <si>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</si>
  <si>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</si>
  <si>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</si>
  <si>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</si>
  <si>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</si>
  <si>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</si>
  <si>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</si>
  <si>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</si>
  <si>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</si>
  <si>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</si>
  <si>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</si>
  <si>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</si>
  <si>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</si>
  <si>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</si>
  <si>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</si>
  <si>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</si>
  <si>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</si>
  <si>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</si>
  <si>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</si>
  <si>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</si>
  <si>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</si>
  <si>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</si>
  <si>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</si>
  <si>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</si>
  <si>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</si>
  <si>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</si>
  <si>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</si>
  <si>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</si>
  <si>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</si>
  <si>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</si>
  <si>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</si>
  <si>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</si>
  <si>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</si>
  <si>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</si>
  <si>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</si>
  <si>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</si>
  <si>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</si>
  <si>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</si>
  <si>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</si>
  <si>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</si>
  <si>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</si>
  <si>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</si>
  <si>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</si>
  <si>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</si>
  <si>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</si>
  <si>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</si>
  <si>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</si>
  <si>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</si>
  <si>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</si>
  <si>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</si>
  <si>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</si>
  <si>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</si>
  <si>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</si>
  <si>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</si>
  <si>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</si>
  <si>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</si>
  <si>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</si>
  <si>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</si>
  <si>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</si>
  <si>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</si>
  <si>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</si>
  <si>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</si>
  <si>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</si>
  <si>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</si>
  <si>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</si>
  <si>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</si>
  <si>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</si>
  <si>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</si>
  <si>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</si>
  <si>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</si>
  <si>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</si>
  <si>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</si>
  <si>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</si>
  <si>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</si>
  <si>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</si>
  <si>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</si>
  <si>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</si>
  <si>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</si>
  <si>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</si>
  <si>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</si>
  <si>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</si>
  <si>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</si>
  <si>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</si>
  <si>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</si>
  <si>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</si>
  <si>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</si>
  <si>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</si>
  <si>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</si>
  <si>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</si>
  <si>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</si>
  <si>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</si>
  <si>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</si>
  <si>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</si>
  <si>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</si>
  <si>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</si>
  <si>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</si>
  <si>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</si>
  <si>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</si>
  <si>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</si>
  <si>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</si>
  <si>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</si>
  <si>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</si>
  <si>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</si>
  <si>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</si>
  <si>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</si>
  <si>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</si>
  <si>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</si>
  <si>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</si>
  <si>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</si>
  <si>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</si>
  <si>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</si>
  <si>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</si>
  <si>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</si>
  <si>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</si>
  <si>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</si>
  <si>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</si>
  <si>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</si>
  <si>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</si>
  <si>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</si>
  <si>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</si>
  <si>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</si>
  <si>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</si>
  <si>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</si>
  <si>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</si>
  <si>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</si>
  <si>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</si>
  <si>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</si>
  <si>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</si>
  <si>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</si>
  <si>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</si>
  <si>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</si>
  <si>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</si>
  <si>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</si>
  <si>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</si>
  <si>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</si>
  <si>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</si>
  <si>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</si>
  <si>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</si>
  <si>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</si>
  <si>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</si>
  <si>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</si>
  <si>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</si>
  <si>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</si>
  <si>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</si>
  <si>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</si>
  <si>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</si>
  <si>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</si>
  <si>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</si>
  <si>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</si>
  <si>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</si>
  <si>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</si>
  <si>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</si>
  <si>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</si>
  <si>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</si>
  <si>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</si>
  <si>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</si>
  <si>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</si>
  <si>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</si>
  <si>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</si>
  <si>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</si>
  <si>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</si>
  <si>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</si>
  <si>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</si>
  <si>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</si>
  <si>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</si>
  <si>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</si>
  <si>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</si>
  <si>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</si>
  <si>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</si>
  <si>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</si>
  <si>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</si>
  <si>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</si>
  <si>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</si>
  <si>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</si>
  <si>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</si>
  <si>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</si>
  <si>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</si>
  <si>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</si>
  <si>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</si>
  <si>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</si>
  <si>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</si>
  <si>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</si>
  <si>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</si>
  <si>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</si>
  <si>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</si>
  <si>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</si>
  <si>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</si>
  <si>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</si>
  <si>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</si>
  <si>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</si>
  <si>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</si>
  <si>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</si>
  <si>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</si>
  <si>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</si>
  <si>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</si>
  <si>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</si>
  <si>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</si>
  <si>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</si>
  <si>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</si>
  <si>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</si>
  <si>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</si>
  <si>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</si>
  <si>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</si>
  <si>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</si>
  <si>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</si>
  <si>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</si>
  <si>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</si>
  <si>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</si>
  <si>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</si>
  <si>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</si>
  <si>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</si>
  <si>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</si>
  <si>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</si>
  <si>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</si>
  <si>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</si>
  <si>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</si>
  <si>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</si>
  <si>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</si>
  <si>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</si>
  <si>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</si>
  <si>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</si>
  <si>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</si>
  <si>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</si>
  <si>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</si>
  <si>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</si>
  <si>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</si>
  <si>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</si>
  <si>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</si>
  <si>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</si>
  <si>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</si>
  <si>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</si>
  <si>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</si>
  <si>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</si>
  <si>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</si>
  <si>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</si>
  <si>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</si>
  <si>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</si>
  <si>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</si>
  <si>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</si>
  <si>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</si>
  <si>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</si>
  <si>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</si>
  <si>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</si>
  <si>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</si>
  <si>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</si>
  <si>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</si>
  <si>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</si>
  <si>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</si>
  <si>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</si>
  <si>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</si>
  <si>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</si>
  <si>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</si>
  <si>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</si>
  <si>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</si>
  <si>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</si>
  <si>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</si>
  <si>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</si>
  <si>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</si>
  <si>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</si>
  <si>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</si>
  <si>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</si>
  <si>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</si>
  <si>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</si>
  <si>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</si>
  <si>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</si>
  <si>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</si>
  <si>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</si>
  <si>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</si>
  <si>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</si>
  <si>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</si>
  <si>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</si>
  <si>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</si>
  <si>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</si>
  <si>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</si>
  <si>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</si>
  <si>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</si>
  <si>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</si>
  <si>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</si>
  <si>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</si>
  <si>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</si>
  <si>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</si>
  <si>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</si>
  <si>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</si>
  <si>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</si>
  <si>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</si>
  <si>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</si>
  <si>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</si>
  <si>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</si>
  <si>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</si>
  <si>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</si>
  <si>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</si>
  <si>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</si>
  <si>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</si>
  <si>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</si>
  <si>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</si>
  <si>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</si>
  <si>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</si>
  <si>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</si>
  <si>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</si>
  <si>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</si>
  <si>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</si>
  <si>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</si>
  <si>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</si>
  <si>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</si>
  <si>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</si>
  <si>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</si>
  <si>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</si>
  <si>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</si>
  <si>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</si>
  <si>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</si>
  <si>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</si>
  <si>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</si>
  <si>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</si>
  <si>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</si>
  <si>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</si>
  <si>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</si>
  <si>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</si>
  <si>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</si>
  <si>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</si>
  <si>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</si>
  <si>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</si>
  <si>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</si>
  <si>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</si>
  <si>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</si>
  <si>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</si>
  <si>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</si>
  <si>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</si>
  <si>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</si>
  <si>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</si>
  <si>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</si>
  <si>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</si>
  <si>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</si>
  <si>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</si>
  <si>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</si>
  <si>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</si>
  <si>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</si>
  <si>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</si>
  <si>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</si>
  <si>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</si>
  <si>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</si>
  <si>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</si>
  <si>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</si>
  <si>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</si>
  <si>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</si>
  <si>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</si>
  <si>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</si>
  <si>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</si>
  <si>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</si>
  <si>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</si>
  <si>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</si>
  <si>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</si>
  <si>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</si>
  <si>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</si>
  <si>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</si>
  <si>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</si>
  <si>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</si>
  <si>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</si>
  <si>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</si>
  <si>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</si>
  <si>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</si>
  <si>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</si>
  <si>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</si>
  <si>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</si>
  <si>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</si>
  <si>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</si>
  <si>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</si>
  <si>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</si>
  <si>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</si>
  <si>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</si>
  <si>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</si>
  <si>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</si>
  <si>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</si>
  <si>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</si>
  <si>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</si>
  <si>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</si>
  <si>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</si>
  <si>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</si>
  <si>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</si>
  <si>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</si>
  <si>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</si>
  <si>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</si>
  <si>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</si>
  <si>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</si>
  <si>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</si>
  <si>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</si>
  <si>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</si>
  <si>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</si>
  <si>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</si>
  <si>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</si>
  <si>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</si>
  <si>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</si>
  <si>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</si>
  <si>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</si>
  <si>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</si>
  <si>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</si>
  <si>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</si>
  <si>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</si>
  <si>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</si>
  <si>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</si>
  <si>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</si>
  <si>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</si>
  <si>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</si>
  <si>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</si>
  <si>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</si>
  <si>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</si>
  <si>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</si>
  <si>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</si>
  <si>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</si>
  <si>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</si>
  <si>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</si>
  <si>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</si>
  <si>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</si>
  <si>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</si>
  <si>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</si>
  <si>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</si>
  <si>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</si>
  <si>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</si>
  <si>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</si>
  <si>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</si>
  <si>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</si>
  <si>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</si>
  <si>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</si>
  <si>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</si>
  <si>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</si>
  <si>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</si>
  <si>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</si>
  <si>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</si>
  <si>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</si>
  <si>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</si>
  <si>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</si>
  <si>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</si>
  <si>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</si>
  <si>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</si>
  <si>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</si>
  <si>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</si>
  <si>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</si>
  <si>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</si>
  <si>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</si>
  <si>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</si>
  <si>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</si>
  <si>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</si>
  <si>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</si>
  <si>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</si>
  <si>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</si>
  <si>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</si>
  <si>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</si>
  <si>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</si>
  <si>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</si>
  <si>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</si>
  <si>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</si>
  <si>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</si>
  <si>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</si>
  <si>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</si>
  <si>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</si>
  <si>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</si>
  <si>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</si>
  <si>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</si>
  <si>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</si>
  <si>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</si>
  <si>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</si>
  <si>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</si>
  <si>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</si>
  <si>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</si>
  <si>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</si>
  <si>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</si>
  <si>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</si>
  <si>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</si>
  <si>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</si>
  <si>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</si>
  <si>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</si>
  <si>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</si>
  <si>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</si>
  <si>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</si>
  <si>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</si>
  <si>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</si>
  <si>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</si>
  <si>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</si>
  <si>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</si>
  <si>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</si>
  <si>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</si>
  <si>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</si>
  <si>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</si>
  <si>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</si>
  <si>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</si>
  <si>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</si>
  <si>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</si>
  <si>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</si>
  <si>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</si>
  <si>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</si>
  <si>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</si>
  <si>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</si>
  <si>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</si>
  <si>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</si>
  <si>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</si>
  <si>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</si>
  <si>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</si>
  <si>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</si>
  <si>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</si>
  <si>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</si>
  <si>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</si>
  <si>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</si>
  <si>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</si>
  <si>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</si>
  <si>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</si>
  <si>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</si>
  <si>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</si>
  <si>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</si>
  <si>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</si>
  <si>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</si>
  <si>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</si>
  <si>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</si>
  <si>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</si>
  <si>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</si>
  <si>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</si>
  <si>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</si>
  <si>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</si>
  <si>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</si>
  <si>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</si>
  <si>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</si>
  <si>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</si>
  <si>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</si>
  <si>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</si>
  <si>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</si>
  <si>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</si>
  <si>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</si>
  <si>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</si>
  <si>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</si>
  <si>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</si>
  <si>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</si>
  <si>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</si>
  <si>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</si>
  <si>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</si>
  <si>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</si>
  <si>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</si>
  <si>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</si>
  <si>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</si>
  <si>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</si>
  <si>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</si>
  <si>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</si>
  <si>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</si>
  <si>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</si>
  <si>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</si>
  <si>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</si>
  <si>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</si>
  <si>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</si>
  <si>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</si>
  <si>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</si>
  <si>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</si>
  <si>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</si>
  <si>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</si>
  <si>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</si>
  <si>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</si>
  <si>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</si>
  <si>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</si>
  <si>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</si>
  <si>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</si>
  <si>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</si>
  <si>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</si>
  <si>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</si>
  <si>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</si>
  <si>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</si>
  <si>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</si>
  <si>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</si>
  <si>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</si>
  <si>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</si>
  <si>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</si>
  <si>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</si>
  <si>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</si>
  <si>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</si>
  <si>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</si>
  <si>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</si>
  <si>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</si>
  <si>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</si>
  <si>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</si>
  <si>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</si>
  <si>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</si>
  <si>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</si>
  <si>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</si>
  <si>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</si>
  <si>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</si>
  <si>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</si>
  <si>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</si>
  <si>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</si>
  <si>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</si>
  <si>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</si>
  <si>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</si>
  <si>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</si>
  <si>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</si>
  <si>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</si>
  <si>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</si>
  <si>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</si>
  <si>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</si>
  <si>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</si>
  <si>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</si>
  <si>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</si>
  <si>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</si>
  <si>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</si>
  <si>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</si>
  <si>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</si>
  <si>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</si>
  <si>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</si>
  <si>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</si>
  <si>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</si>
  <si>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</si>
  <si>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</si>
  <si>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</si>
  <si>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</si>
  <si>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</si>
  <si>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</si>
  <si>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</si>
  <si>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</si>
  <si>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</si>
  <si>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</si>
  <si>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</si>
  <si>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</si>
  <si>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</si>
  <si>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</si>
  <si>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</si>
  <si>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</si>
  <si>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</si>
  <si>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</si>
  <si>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</si>
  <si>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</si>
  <si>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</si>
  <si>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</si>
  <si>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</si>
  <si>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</si>
  <si>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</si>
  <si>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</si>
  <si>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</si>
  <si>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</si>
  <si>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</si>
  <si>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</si>
  <si>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</si>
  <si>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</si>
  <si>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</si>
  <si>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</si>
  <si>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</si>
  <si>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</si>
  <si>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</si>
  <si>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</si>
  <si>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</si>
  <si>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</si>
  <si>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</si>
  <si>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</si>
  <si>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</si>
  <si>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</si>
  <si>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</si>
  <si>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</si>
  <si>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</si>
  <si>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</si>
  <si>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</si>
  <si>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</si>
  <si>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</si>
  <si>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</si>
  <si>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</si>
  <si>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</si>
  <si>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</si>
  <si>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</si>
  <si>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</si>
  <si>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</si>
  <si>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</si>
  <si>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</si>
  <si>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</si>
  <si>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</si>
  <si>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</si>
  <si>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</si>
  <si>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</si>
  <si>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</si>
  <si>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</si>
  <si>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</si>
  <si>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</si>
  <si>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</si>
  <si>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</si>
  <si>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</si>
  <si>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</si>
  <si>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</si>
  <si>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</si>
  <si>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</si>
  <si>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</si>
  <si>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</si>
  <si>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</si>
  <si>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</si>
  <si>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</si>
  <si>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</si>
  <si>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</si>
  <si>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</si>
  <si>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</si>
  <si>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</si>
  <si>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</si>
  <si>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</si>
  <si>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</si>
  <si>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</si>
  <si>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</si>
  <si>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</si>
  <si>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</si>
  <si>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</si>
  <si>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</si>
  <si>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</si>
  <si>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</si>
  <si>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</si>
  <si>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</si>
  <si>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</si>
  <si>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</si>
  <si>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</si>
  <si>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</si>
  <si>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</si>
  <si>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</si>
  <si>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</si>
  <si>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</si>
  <si>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</si>
  <si>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</si>
  <si>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</si>
  <si>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</si>
  <si>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</si>
  <si>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</si>
  <si>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</si>
  <si>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</si>
  <si>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</si>
  <si>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</si>
  <si>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</si>
  <si>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</si>
  <si>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</si>
  <si>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</si>
  <si>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</si>
  <si>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</si>
  <si>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</si>
  <si>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</si>
  <si>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</si>
  <si>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</si>
  <si>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</si>
  <si>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</si>
  <si>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</si>
  <si>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</si>
  <si>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</si>
  <si>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</si>
  <si>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</si>
  <si>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</si>
  <si>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</si>
  <si>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</si>
  <si>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</si>
  <si>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</si>
  <si>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</si>
  <si>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</si>
  <si>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</si>
  <si>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</si>
  <si>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</si>
  <si>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</si>
  <si>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</si>
  <si>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</si>
  <si>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</si>
  <si>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</si>
  <si>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</si>
  <si>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</si>
  <si>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</si>
  <si>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</si>
  <si>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</si>
  <si>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</si>
  <si>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</si>
  <si>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</si>
  <si>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</si>
  <si>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</si>
  <si>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</si>
  <si>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</si>
  <si>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</si>
  <si>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</si>
  <si>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</si>
  <si>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</si>
  <si>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</si>
  <si>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</si>
  <si>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</si>
  <si>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</si>
  <si>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</si>
  <si>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</si>
  <si>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</si>
  <si>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</si>
  <si>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</si>
  <si>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</si>
  <si>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</si>
  <si>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</si>
  <si>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</si>
  <si>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</si>
  <si>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</si>
  <si>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</si>
  <si>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</si>
  <si>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</si>
  <si>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</si>
  <si>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</si>
  <si>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</si>
  <si>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</si>
  <si>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</si>
  <si>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</si>
  <si>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</si>
  <si>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</si>
  <si>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</si>
  <si>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</si>
  <si>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</si>
  <si>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</si>
  <si>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</si>
  <si>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</si>
  <si>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</si>
  <si>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</si>
  <si>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</si>
  <si>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</si>
  <si>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</si>
  <si>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</si>
  <si>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</si>
  <si>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</si>
  <si>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</si>
  <si>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</si>
  <si>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</si>
  <si>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</si>
  <si>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</si>
  <si>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</si>
  <si>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</si>
  <si>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</si>
  <si>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</si>
  <si>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</si>
  <si>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</si>
  <si>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</si>
  <si>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</si>
  <si>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</si>
  <si>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</si>
  <si>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</si>
  <si>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</si>
  <si>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</si>
  <si>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</si>
  <si>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</si>
  <si>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</si>
  <si>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</si>
  <si>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</si>
  <si>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</si>
  <si>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</si>
  <si>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</si>
  <si>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</si>
  <si>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</si>
  <si>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</si>
  <si>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</si>
  <si>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</si>
  <si>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</si>
  <si>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</si>
  <si>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</si>
  <si>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</si>
  <si>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</si>
  <si>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</si>
  <si>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</si>
  <si>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</si>
  <si>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</si>
  <si>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</si>
  <si>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</si>
  <si>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</si>
  <si>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</si>
  <si>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</si>
  <si>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</si>
  <si>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</si>
  <si>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</si>
  <si>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</si>
  <si>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</si>
  <si>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</si>
  <si>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</si>
  <si>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</si>
  <si>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</si>
  <si>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</si>
  <si>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</si>
  <si>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</si>
  <si>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</si>
  <si>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</si>
  <si>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</si>
  <si>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</si>
  <si>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</si>
  <si>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</si>
  <si>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</si>
  <si>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</si>
  <si>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</si>
  <si>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</si>
  <si>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</si>
  <si>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</si>
  <si>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</si>
  <si>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</si>
  <si>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</si>
  <si>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</si>
  <si>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</si>
  <si>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</si>
  <si>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</si>
  <si>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</si>
  <si>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</si>
  <si>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</si>
  <si>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</si>
  <si>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</si>
  <si>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</si>
  <si>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</si>
  <si>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</si>
  <si>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</si>
  <si>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</si>
  <si>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</si>
  <si>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</si>
  <si>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</si>
  <si>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</si>
  <si>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</si>
  <si>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</si>
  <si>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</si>
  <si>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</si>
  <si>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</si>
  <si>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</si>
  <si>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</si>
  <si>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</si>
  <si>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</si>
  <si>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</si>
  <si>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</si>
  <si>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</si>
  <si>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</si>
  <si>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</si>
  <si>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</si>
  <si>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</si>
  <si>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</si>
  <si>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</si>
  <si>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</si>
  <si>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</si>
  <si>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</si>
  <si>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</si>
  <si>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</si>
  <si>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</si>
  <si>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</si>
  <si>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</si>
  <si>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</si>
  <si>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</si>
  <si>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</si>
  <si>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</si>
  <si>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</si>
  <si>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</si>
  <si>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</si>
  <si>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</si>
  <si>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</si>
  <si>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</si>
  <si>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</si>
  <si>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</si>
  <si>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</si>
  <si>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</si>
  <si>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</si>
  <si>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</si>
  <si>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</si>
  <si>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</si>
  <si>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</si>
  <si>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</si>
  <si>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</si>
  <si>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</si>
  <si>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</si>
  <si>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</si>
  <si>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</si>
  <si>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</si>
  <si>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</si>
  <si>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</si>
  <si>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</si>
  <si>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</si>
  <si>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</si>
  <si>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</si>
  <si>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</si>
  <si>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</si>
  <si>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</si>
  <si>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</si>
  <si>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</si>
  <si>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</si>
  <si>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</si>
  <si>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</si>
  <si>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</si>
  <si>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</si>
  <si>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</si>
  <si>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</si>
  <si>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</si>
  <si>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</si>
  <si>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</si>
  <si>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</si>
  <si>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</si>
  <si>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</si>
  <si>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</si>
  <si>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</si>
  <si>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</si>
  <si>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</si>
  <si>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</si>
  <si>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</si>
  <si>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</si>
  <si>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</si>
  <si>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</si>
  <si>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</si>
  <si>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</si>
  <si>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</si>
  <si>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</si>
  <si>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</si>
  <si>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</si>
  <si>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</si>
  <si>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</si>
  <si>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</si>
  <si>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</si>
  <si>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</si>
  <si>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</si>
  <si>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</si>
  <si>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</si>
  <si>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</si>
  <si>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</si>
  <si>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</si>
  <si>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</si>
  <si>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</si>
  <si>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</si>
  <si>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</si>
  <si>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</si>
  <si>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</si>
  <si>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</si>
  <si>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</si>
  <si>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</si>
  <si>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</si>
  <si>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</si>
  <si>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</si>
  <si>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</si>
  <si>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</si>
  <si>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</si>
  <si>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</si>
  <si>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</si>
  <si>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</si>
  <si>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</si>
  <si>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</si>
  <si>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</si>
  <si>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</si>
  <si>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</si>
  <si>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</si>
  <si>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</si>
  <si>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</si>
  <si>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</si>
  <si>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</si>
  <si>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</si>
  <si>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</si>
  <si>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</si>
  <si>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</si>
  <si>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</si>
  <si>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</si>
  <si>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</si>
  <si>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</si>
  <si>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</si>
  <si>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</si>
  <si>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</si>
  <si>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</si>
  <si>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</si>
  <si>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</si>
  <si>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</si>
  <si>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</si>
  <si>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</si>
  <si>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</si>
  <si>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</si>
  <si>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</si>
  <si>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</si>
  <si>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</si>
  <si>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</si>
  <si>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</si>
  <si>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</si>
  <si>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</si>
  <si>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</si>
  <si>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</si>
  <si>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</si>
  <si>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</si>
  <si>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</si>
  <si>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</si>
  <si>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</si>
  <si>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</si>
  <si>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</si>
  <si>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</si>
  <si>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</si>
  <si>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</si>
  <si>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</si>
  <si>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</si>
  <si>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</si>
  <si>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</si>
  <si>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</si>
  <si>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</si>
  <si>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</si>
  <si>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</si>
  <si>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</si>
  <si>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</si>
  <si>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</si>
  <si>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</si>
  <si>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</si>
  <si>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</si>
  <si>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</si>
  <si>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</si>
  <si>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</si>
  <si>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</si>
  <si>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</si>
  <si>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</si>
  <si>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</si>
  <si>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</si>
  <si>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</si>
  <si>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</si>
  <si>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</si>
  <si>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</si>
  <si>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</si>
  <si>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</si>
  <si>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</si>
  <si>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</si>
  <si>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</si>
  <si>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</si>
  <si>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</si>
  <si>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</si>
  <si>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</si>
  <si>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</si>
  <si>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</si>
  <si>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</si>
  <si>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</si>
  <si>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</si>
  <si>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</si>
  <si>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</si>
  <si>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</si>
  <si>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</si>
  <si>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</si>
  <si>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</si>
  <si>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</si>
  <si>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</si>
  <si>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</si>
  <si>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</si>
  <si>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</si>
  <si>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</si>
  <si>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</si>
  <si>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</si>
  <si>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</si>
  <si>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</si>
  <si>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</si>
  <si>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</si>
  <si>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</si>
  <si>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</si>
  <si>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</si>
  <si>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</si>
  <si>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</si>
  <si>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</si>
  <si>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</si>
  <si>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</si>
  <si>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</si>
  <si>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</si>
  <si>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</si>
  <si>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</si>
  <si>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</si>
  <si>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</si>
  <si>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</si>
  <si>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</si>
  <si>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</si>
  <si>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</si>
  <si>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</si>
  <si>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</si>
  <si>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</si>
  <si>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</si>
  <si>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</si>
  <si>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</si>
  <si>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</si>
  <si>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</si>
  <si>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</si>
  <si>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</si>
  <si>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</si>
  <si>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</si>
  <si>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</si>
  <si>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</si>
  <si>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</si>
  <si>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</si>
  <si>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</si>
  <si>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</si>
  <si>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</si>
  <si>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</si>
  <si>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</si>
  <si>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</si>
  <si>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</si>
  <si>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</si>
  <si>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</si>
  <si>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</si>
  <si>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</si>
  <si>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</si>
  <si>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</si>
  <si>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</si>
  <si>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</si>
  <si>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</si>
  <si>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</si>
  <si>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</si>
  <si>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</si>
  <si>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</si>
  <si>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</si>
  <si>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</si>
  <si>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</si>
  <si>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</si>
  <si>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</si>
  <si>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</si>
  <si>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</si>
  <si>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</si>
  <si>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</si>
  <si>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</si>
  <si>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</si>
  <si>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</si>
  <si>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</si>
  <si>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</si>
  <si>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</si>
  <si>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</si>
  <si>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</si>
  <si>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</si>
  <si>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</si>
  <si>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</si>
  <si>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</si>
  <si>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</si>
  <si>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</si>
  <si>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</si>
  <si>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</si>
  <si>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</si>
  <si>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</si>
  <si>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</si>
  <si>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</si>
  <si>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</si>
  <si>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</si>
  <si>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</si>
  <si>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</si>
  <si>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</si>
  <si>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</si>
  <si>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</si>
  <si>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</si>
  <si>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</si>
  <si>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</si>
  <si>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</si>
  <si>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</si>
  <si>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</si>
  <si>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</si>
  <si>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</si>
  <si>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</si>
  <si>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</si>
  <si>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</si>
  <si>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</si>
  <si>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</si>
  <si>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</si>
  <si>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</si>
  <si>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</si>
  <si>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</si>
  <si>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</si>
  <si>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</si>
  <si>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</si>
  <si>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</si>
  <si>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</si>
  <si>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</si>
  <si>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</si>
  <si>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</si>
  <si>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</si>
  <si>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</si>
  <si>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</si>
  <si>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</si>
  <si>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</si>
  <si>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</si>
  <si>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</si>
  <si>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</si>
  <si>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</si>
  <si>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</si>
  <si>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</si>
  <si>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</si>
  <si>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</si>
  <si>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</si>
  <si>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</si>
  <si>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</si>
  <si>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</si>
  <si>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</si>
  <si>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</si>
  <si>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</si>
  <si>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</si>
  <si>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</si>
  <si>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</si>
  <si>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</si>
  <si>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</si>
  <si>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</si>
  <si>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</si>
  <si>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</si>
  <si>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</si>
  <si>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</si>
  <si>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</si>
  <si>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</si>
  <si>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</si>
  <si>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</si>
  <si>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</si>
  <si>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</si>
  <si>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</si>
  <si>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</si>
  <si>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</si>
  <si>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</si>
  <si>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</si>
  <si>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</si>
  <si>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</si>
  <si>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</si>
  <si>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</si>
  <si>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</si>
  <si>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</si>
  <si>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</si>
  <si>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</si>
  <si>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</si>
  <si>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</si>
  <si>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</si>
  <si>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</si>
  <si>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</si>
  <si>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</si>
  <si>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</si>
  <si>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</si>
  <si>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</si>
  <si>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</si>
  <si>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</si>
  <si>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</si>
  <si>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</si>
  <si>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</si>
  <si>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</si>
  <si>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</si>
  <si>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</si>
  <si>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</si>
  <si>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</si>
  <si>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</si>
  <si>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</si>
  <si>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</si>
  <si>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</si>
  <si>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</si>
  <si>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</si>
  <si>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</si>
  <si>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</si>
  <si>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</si>
  <si>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</si>
  <si>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</si>
  <si>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</si>
  <si>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</si>
  <si>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</si>
  <si>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</si>
  <si>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</si>
  <si>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</si>
  <si>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</si>
  <si>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</si>
  <si>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</si>
  <si>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</si>
  <si>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</si>
  <si>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</si>
  <si>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</si>
  <si>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</si>
  <si>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</si>
  <si>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</si>
  <si>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</si>
  <si>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</si>
  <si>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</si>
  <si>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</si>
  <si>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</si>
  <si>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</si>
  <si>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</si>
  <si>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</si>
  <si>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</si>
  <si>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</si>
  <si>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</si>
  <si>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</si>
  <si>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</si>
  <si>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</si>
  <si>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</si>
  <si>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</si>
  <si>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</si>
  <si>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</si>
  <si>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</si>
  <si>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</si>
  <si>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</si>
  <si>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</si>
  <si>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</si>
  <si>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</si>
  <si>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</si>
  <si>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</si>
  <si>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</si>
  <si>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</si>
  <si>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</si>
  <si>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</si>
  <si>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</si>
  <si>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</si>
  <si>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</si>
  <si>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</si>
  <si>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</si>
  <si>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</si>
  <si>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</si>
  <si>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</si>
  <si>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</si>
  <si>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</si>
  <si>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</si>
  <si>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</si>
  <si>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</si>
  <si>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</si>
  <si>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</si>
  <si>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</si>
  <si>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</si>
  <si>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</si>
  <si>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</si>
  <si>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</si>
  <si>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</si>
  <si>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</si>
  <si>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</si>
  <si>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</si>
  <si>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</si>
  <si>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</si>
  <si>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</si>
  <si>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</si>
  <si>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</si>
  <si>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</si>
  <si>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</si>
  <si>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</si>
  <si>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</si>
  <si>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</si>
  <si>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</si>
  <si>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</si>
  <si>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</si>
  <si>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</si>
  <si>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</si>
  <si>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</si>
  <si>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</si>
  <si>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</si>
  <si>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</si>
  <si>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</si>
  <si>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</si>
  <si>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</si>
  <si>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</si>
  <si>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</si>
  <si>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</si>
  <si>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</si>
  <si>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</si>
  <si>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</si>
  <si>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</si>
  <si>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</si>
  <si>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</si>
  <si>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</si>
  <si>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</si>
  <si>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</si>
  <si>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</si>
  <si>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</si>
  <si>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</si>
  <si>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</si>
  <si>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</si>
  <si>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</si>
  <si>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</si>
  <si>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</si>
  <si>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</si>
  <si>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</si>
  <si>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</si>
  <si>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</si>
  <si>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</si>
  <si>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</si>
  <si>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</si>
  <si>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</si>
  <si>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</si>
  <si>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</si>
  <si>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</si>
  <si>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</si>
  <si>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</si>
  <si>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</si>
  <si>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</si>
  <si>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</si>
  <si>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</si>
  <si>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</si>
  <si>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</si>
  <si>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</si>
  <si>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</si>
  <si>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</si>
  <si>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</si>
  <si>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</si>
  <si>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</si>
  <si>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</si>
  <si>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</si>
  <si>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</si>
  <si>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</si>
  <si>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</si>
  <si>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</si>
  <si>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</si>
  <si>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</si>
  <si>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</si>
  <si>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</si>
  <si>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</si>
  <si>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</si>
  <si>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</si>
  <si>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</si>
  <si>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</si>
  <si>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</si>
  <si>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</si>
  <si>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</si>
  <si>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</si>
  <si>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</si>
  <si>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</si>
  <si>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</si>
  <si>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</si>
  <si>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</si>
  <si>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</si>
  <si>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</si>
  <si>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</si>
  <si>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</si>
  <si>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</si>
  <si>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</si>
  <si>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</si>
  <si>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</si>
  <si>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</si>
  <si>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</si>
  <si>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</si>
  <si>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</si>
  <si>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</si>
  <si>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</si>
  <si>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</si>
  <si>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</si>
  <si>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</si>
  <si>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</si>
  <si>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</si>
  <si>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</si>
  <si>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</si>
  <si>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</si>
  <si>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</si>
  <si>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</si>
  <si>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</si>
  <si>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</si>
  <si>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</si>
  <si>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</si>
  <si>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</si>
  <si>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</si>
  <si>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</si>
  <si>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</si>
  <si>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</si>
  <si>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</si>
  <si>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</si>
  <si>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</si>
  <si>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</si>
  <si>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</si>
  <si>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</si>
  <si>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</si>
  <si>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</si>
  <si>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</si>
  <si>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</si>
  <si>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</si>
  <si>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</si>
  <si>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</si>
  <si>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</si>
  <si>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</si>
  <si>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</si>
  <si>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</si>
  <si>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</si>
  <si>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</si>
  <si>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</si>
  <si>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</si>
  <si>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</si>
  <si>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</si>
  <si>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</si>
  <si>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</si>
  <si>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</si>
  <si>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</si>
  <si>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</si>
  <si>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</si>
  <si>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</si>
  <si>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</si>
  <si>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</si>
  <si>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</si>
  <si>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</si>
  <si>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</si>
  <si>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</si>
  <si>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</si>
  <si>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</si>
  <si>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</si>
  <si>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</si>
  <si>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</si>
  <si>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</si>
  <si>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</si>
  <si>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</si>
  <si>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</si>
  <si>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</si>
  <si>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</si>
  <si>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</si>
  <si>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</si>
  <si>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</si>
  <si>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</si>
  <si>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</si>
  <si>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</si>
  <si>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</si>
  <si>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</si>
  <si>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</si>
  <si>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</si>
  <si>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</si>
  <si>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</si>
  <si>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</si>
  <si>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</si>
  <si>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</si>
  <si>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</si>
  <si>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</si>
  <si>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</si>
  <si>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</si>
  <si>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</si>
  <si>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</si>
  <si>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</si>
  <si>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</si>
  <si>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</si>
  <si>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</si>
  <si>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</si>
  <si>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</si>
  <si>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</si>
  <si>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</si>
  <si>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</si>
  <si>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</si>
  <si>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</si>
  <si>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</si>
  <si>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</si>
  <si>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</si>
  <si>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</si>
  <si>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</si>
  <si>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</si>
  <si>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</si>
  <si>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</si>
  <si>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</si>
  <si>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</si>
  <si>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</si>
  <si>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</si>
  <si>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</si>
  <si>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</si>
  <si>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</si>
  <si>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</si>
  <si>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</si>
  <si>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</si>
  <si>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</si>
  <si>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</si>
  <si>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</si>
  <si>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</si>
  <si>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</si>
  <si>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</si>
  <si>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</si>
  <si>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</si>
  <si>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</si>
  <si>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</si>
  <si>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</si>
  <si>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</si>
  <si>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</si>
  <si>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</si>
  <si>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</si>
  <si>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</si>
  <si>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</si>
  <si>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</si>
  <si>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</si>
  <si>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</si>
  <si>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</si>
  <si>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</si>
  <si>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</si>
  <si>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</si>
  <si>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</si>
  <si>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</si>
  <si>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</si>
  <si>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</si>
  <si>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</si>
  <si>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</si>
  <si>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</si>
  <si>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</si>
  <si>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</si>
  <si>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</si>
  <si>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</si>
  <si>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</si>
  <si>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</si>
  <si>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</si>
  <si>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</si>
  <si>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</si>
  <si>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</si>
  <si>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</si>
  <si>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</si>
  <si>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</si>
  <si>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</si>
  <si>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</si>
  <si>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</si>
  <si>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</si>
  <si>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</si>
  <si>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</si>
  <si>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</si>
  <si>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</si>
  <si>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</si>
  <si>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</si>
  <si>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</si>
  <si>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</si>
  <si>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</si>
  <si>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</si>
  <si>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</si>
  <si>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</si>
  <si>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</si>
  <si>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</si>
  <si>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</si>
  <si>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</si>
  <si>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</si>
  <si>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</si>
  <si>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</si>
  <si>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</si>
  <si>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</si>
  <si>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</si>
  <si>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</si>
  <si>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</si>
  <si>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</si>
  <si>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</si>
  <si>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</si>
  <si>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</si>
  <si>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</si>
  <si>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</si>
  <si>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</si>
  <si>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</si>
  <si>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</si>
  <si>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</si>
  <si>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</si>
  <si>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</si>
  <si>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</si>
  <si>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</si>
  <si>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</si>
  <si>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</si>
  <si>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</si>
  <si>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</si>
  <si>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</si>
  <si>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</si>
  <si>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</si>
  <si>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</si>
  <si>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</si>
  <si>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</si>
  <si>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</si>
  <si>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</si>
  <si>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</si>
  <si>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</si>
  <si>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</si>
  <si>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</si>
  <si>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</si>
  <si>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</si>
  <si>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</si>
  <si>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</si>
  <si>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</si>
  <si>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</si>
  <si>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</si>
  <si>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</si>
  <si>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</si>
  <si>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</si>
  <si>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</si>
  <si>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</si>
  <si>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</si>
  <si>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</si>
  <si>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</si>
  <si>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</si>
  <si>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</si>
  <si>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</si>
  <si>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</si>
  <si>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</si>
  <si>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</si>
  <si>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</si>
  <si>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</si>
  <si>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</si>
  <si>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</si>
  <si>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</si>
  <si>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</si>
  <si>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</si>
  <si>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</si>
  <si>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</si>
  <si>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</si>
  <si>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</si>
  <si>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</si>
  <si>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</si>
  <si>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</si>
  <si>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</si>
  <si>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</si>
  <si>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</si>
  <si>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</si>
  <si>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</si>
  <si>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</si>
  <si>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</si>
  <si>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</si>
  <si>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</si>
  <si>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</si>
  <si>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</si>
  <si>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</si>
  <si>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</si>
  <si>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</si>
  <si>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</si>
  <si>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</si>
  <si>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</si>
  <si>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</si>
  <si>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</si>
  <si>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</si>
  <si>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</si>
  <si>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</si>
  <si>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</si>
  <si>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</si>
  <si>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</si>
  <si>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</si>
  <si>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</si>
  <si>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</si>
  <si>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</si>
  <si>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</si>
  <si>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</si>
  <si>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</si>
  <si>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</si>
  <si>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</si>
  <si>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</si>
  <si>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</si>
  <si>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</si>
  <si>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</si>
  <si>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</si>
  <si>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</si>
  <si>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</si>
  <si>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</si>
  <si>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</si>
  <si>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</si>
  <si>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</si>
  <si>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</si>
  <si>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</si>
  <si>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</si>
  <si>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</si>
  <si>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</si>
  <si>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</si>
  <si>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</si>
  <si>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</si>
  <si>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</si>
  <si>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</si>
  <si>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</si>
  <si>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</si>
  <si>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</si>
  <si>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</si>
  <si>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</si>
  <si>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</si>
  <si>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</si>
  <si>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</si>
  <si>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</si>
  <si>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</si>
  <si>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</si>
  <si>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</si>
  <si>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</si>
  <si>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</si>
  <si>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</si>
  <si>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</si>
  <si>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</si>
  <si>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</si>
  <si>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</si>
  <si>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</si>
  <si>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</si>
  <si>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</si>
  <si>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</si>
  <si>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</si>
  <si>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</si>
  <si>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</si>
  <si>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</si>
  <si>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</si>
  <si>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</si>
  <si>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</si>
  <si>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</si>
  <si>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</si>
  <si>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</si>
  <si>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</si>
  <si>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</si>
  <si>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</si>
  <si>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</si>
  <si>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</si>
  <si>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</si>
  <si>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</si>
  <si>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</si>
  <si>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</si>
  <si>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</si>
  <si>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</si>
  <si>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</si>
  <si>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</si>
  <si>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</si>
  <si>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</si>
  <si>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</si>
  <si>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</si>
  <si>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</si>
  <si>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</si>
  <si>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</si>
  <si>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</si>
  <si>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</si>
  <si>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</si>
  <si>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</si>
  <si>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</si>
  <si>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</si>
  <si>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</si>
  <si>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</si>
  <si>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</si>
  <si>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</si>
  <si>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</si>
  <si>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</si>
  <si>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</si>
  <si>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</si>
  <si>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</si>
  <si>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</si>
  <si>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</si>
  <si>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</si>
  <si>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</si>
  <si>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</si>
  <si>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</si>
  <si>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</si>
  <si>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</si>
  <si>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</si>
  <si>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</si>
  <si>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</si>
  <si>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</si>
  <si>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</si>
  <si>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</si>
  <si>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</si>
  <si>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</si>
  <si>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</si>
  <si>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</si>
  <si>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</si>
  <si>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</si>
  <si>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</si>
  <si>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</si>
  <si>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</si>
  <si>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</si>
  <si>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</si>
  <si>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</si>
  <si>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</si>
  <si>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</si>
  <si>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</si>
  <si>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</si>
  <si>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</si>
  <si>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</si>
  <si>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</si>
  <si>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</si>
  <si>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</si>
  <si>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</si>
  <si>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</si>
  <si>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</si>
  <si>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</si>
  <si>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</si>
  <si>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</si>
  <si>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</si>
  <si>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</si>
  <si>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</si>
  <si>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</si>
  <si>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</si>
  <si>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</si>
  <si>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</si>
  <si>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</si>
  <si>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</si>
  <si>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</si>
  <si>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</si>
  <si>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</si>
  <si>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</si>
  <si>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</si>
  <si>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</si>
  <si>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</si>
  <si>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</si>
  <si>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</si>
  <si>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</si>
  <si>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</si>
  <si>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</si>
  <si>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</si>
  <si>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</si>
  <si>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</si>
  <si>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</si>
  <si>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</si>
  <si>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</si>
  <si>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</si>
  <si>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</si>
  <si>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</si>
  <si>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</si>
  <si>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</si>
  <si>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</si>
  <si>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</si>
  <si>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</si>
  <si>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</si>
  <si>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</si>
  <si>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</si>
  <si>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</si>
  <si>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</si>
  <si>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</si>
  <si>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</si>
  <si>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</si>
  <si>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</si>
  <si>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</si>
  <si>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</si>
  <si>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</si>
  <si>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</si>
  <si>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</si>
  <si>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</si>
  <si>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</si>
  <si>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</si>
  <si>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</si>
  <si>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</si>
  <si>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</si>
  <si>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</si>
  <si>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</si>
  <si>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</si>
  <si>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</si>
  <si>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</si>
  <si>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</si>
  <si>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</si>
  <si>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</si>
  <si>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</si>
  <si>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</si>
  <si>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</si>
  <si>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</si>
  <si>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</si>
  <si>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</si>
  <si>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</si>
  <si>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</si>
  <si>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</si>
  <si>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</si>
  <si>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</si>
  <si>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</si>
  <si>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</si>
  <si>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</si>
  <si>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</si>
  <si>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</si>
  <si>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</si>
  <si>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</si>
  <si>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</si>
  <si>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</si>
  <si>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</si>
  <si>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</si>
  <si>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</si>
  <si>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</si>
  <si>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</si>
  <si>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</si>
  <si>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</si>
  <si>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</si>
  <si>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</si>
  <si>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</si>
  <si>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</si>
  <si>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</si>
  <si>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</si>
  <si>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</si>
  <si>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</si>
  <si>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</si>
  <si>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</si>
  <si>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</si>
  <si>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</si>
  <si>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</si>
  <si>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</si>
  <si>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</si>
  <si>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</si>
  <si>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</si>
  <si>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</si>
  <si>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</si>
  <si>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</si>
  <si>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</si>
  <si>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</si>
  <si>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</si>
  <si>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</si>
  <si>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</si>
  <si>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</si>
  <si>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</si>
  <si>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</si>
  <si>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</si>
  <si>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</si>
  <si>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</si>
  <si>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</si>
  <si>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</si>
  <si>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</si>
  <si>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</si>
  <si>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</si>
  <si>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</si>
  <si>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</si>
  <si>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</si>
  <si>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</si>
  <si>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</si>
  <si>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</si>
  <si>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</si>
  <si>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</si>
  <si>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</si>
  <si>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</si>
  <si>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</si>
  <si>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</si>
  <si>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</si>
  <si>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</si>
  <si>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</si>
  <si>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</si>
  <si>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</si>
  <si>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</si>
  <si>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</si>
  <si>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</si>
  <si>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</si>
  <si>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</si>
  <si>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</si>
  <si>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</si>
  <si>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</si>
  <si>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</si>
  <si>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</si>
  <si>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</si>
  <si>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</si>
  <si>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</si>
  <si>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</si>
  <si>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</si>
  <si>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</si>
  <si>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</si>
  <si>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</si>
  <si>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</si>
  <si>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</si>
  <si>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</si>
  <si>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</si>
  <si>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</si>
  <si>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</si>
  <si>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</si>
  <si>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</si>
  <si>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</si>
  <si>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</si>
  <si>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</si>
  <si>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</si>
  <si>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</si>
  <si>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</si>
  <si>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</si>
  <si>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</si>
  <si>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</si>
  <si>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</si>
  <si>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</si>
  <si>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</si>
  <si>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</si>
  <si>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</si>
  <si>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</si>
  <si>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</si>
  <si>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</si>
  <si>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</si>
  <si>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</si>
  <si>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</si>
  <si>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</si>
  <si>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</si>
  <si>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</si>
  <si>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</si>
  <si>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</si>
  <si>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</si>
  <si>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</si>
  <si>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</si>
  <si>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</si>
  <si>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</si>
  <si>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</si>
  <si>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</si>
  <si>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</si>
  <si>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</si>
  <si>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</si>
  <si>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</si>
  <si>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</si>
  <si>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</si>
  <si>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</si>
  <si>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</si>
  <si>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</si>
  <si>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</si>
  <si>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</si>
  <si>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</si>
  <si>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</si>
  <si>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</si>
  <si>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</si>
  <si>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</si>
  <si>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</si>
  <si>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</si>
  <si>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</si>
  <si>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</si>
  <si>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</si>
  <si>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</si>
  <si>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</si>
  <si>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</si>
  <si>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</si>
  <si>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</si>
  <si>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</si>
  <si>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</si>
  <si>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</si>
  <si>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</si>
  <si>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</si>
  <si>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</si>
  <si>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</si>
  <si>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</si>
  <si>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</si>
  <si>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</si>
  <si>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</si>
  <si>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</si>
  <si>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</si>
  <si>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</si>
  <si>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</si>
  <si>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</si>
  <si>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</si>
  <si>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</si>
  <si>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</si>
  <si>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</si>
  <si>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</si>
  <si>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</si>
  <si>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</si>
  <si>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</si>
  <si>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</si>
  <si>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</si>
  <si>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</si>
  <si>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</si>
  <si>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</si>
  <si>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</si>
  <si>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</si>
  <si>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</si>
  <si>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</si>
  <si>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</si>
  <si>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</si>
  <si>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</si>
  <si>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</si>
  <si>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</si>
  <si>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</si>
  <si>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</si>
  <si>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</si>
  <si>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</si>
  <si>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</si>
  <si>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</si>
  <si>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</si>
  <si>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</si>
  <si>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</si>
  <si>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</si>
  <si>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</si>
  <si>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</si>
  <si>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</si>
  <si>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</si>
  <si>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</si>
  <si>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</si>
  <si>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</si>
  <si>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</si>
  <si>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</si>
  <si>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</si>
  <si>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</si>
  <si>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</si>
  <si>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</si>
  <si>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</si>
  <si>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</si>
  <si>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</si>
  <si>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</si>
  <si>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</si>
  <si>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</si>
  <si>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</si>
  <si>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</si>
  <si>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</si>
  <si>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</si>
  <si>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</si>
  <si>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</si>
  <si>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</si>
  <si>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</si>
  <si>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</si>
  <si>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</si>
  <si>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</si>
  <si>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</si>
  <si>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</si>
  <si>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</si>
  <si>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</si>
  <si>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</si>
  <si>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</si>
  <si>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</si>
  <si>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</si>
  <si>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</si>
  <si>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</si>
  <si>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</si>
  <si>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</si>
  <si>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</si>
  <si>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</si>
  <si>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</si>
  <si>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</si>
  <si>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</si>
  <si>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</si>
  <si>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</si>
  <si>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</si>
  <si>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</si>
  <si>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</si>
  <si>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</si>
  <si>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</si>
  <si>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</si>
  <si>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</si>
  <si>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</si>
  <si>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</si>
  <si>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</si>
  <si>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</si>
  <si>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</si>
  <si>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</si>
  <si>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</si>
  <si>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</si>
  <si>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</si>
  <si>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</si>
  <si>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</si>
  <si>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</si>
  <si>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</si>
  <si>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</si>
  <si>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</si>
  <si>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</si>
  <si>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</si>
  <si>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</si>
  <si>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</si>
  <si>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</si>
  <si>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</si>
  <si>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</si>
  <si>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</si>
  <si>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</si>
  <si>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</si>
  <si>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</si>
  <si>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</si>
  <si>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</si>
  <si>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</si>
  <si>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</si>
  <si>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</si>
  <si>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</si>
  <si>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</si>
  <si>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</si>
  <si>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</si>
  <si>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</si>
  <si>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</si>
  <si>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</si>
  <si>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</si>
  <si>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</si>
  <si>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</si>
  <si>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</si>
  <si>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</si>
  <si>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</si>
  <si>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</si>
  <si>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</si>
  <si>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</si>
  <si>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</si>
  <si>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</si>
  <si>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</si>
  <si>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</si>
  <si>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</si>
  <si>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</si>
  <si>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</si>
  <si>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</si>
  <si>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</si>
  <si>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</si>
  <si>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</si>
  <si>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</si>
  <si>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</si>
  <si>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</si>
  <si>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</si>
  <si>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</si>
  <si>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</si>
  <si>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</si>
  <si>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</si>
  <si>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</si>
  <si>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</si>
  <si>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</si>
  <si>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</si>
  <si>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</si>
  <si>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</si>
  <si>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</si>
  <si>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</si>
  <si>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</si>
  <si>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</si>
  <si>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</si>
  <si>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</si>
  <si>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</si>
  <si>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</si>
  <si>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</si>
  <si>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</si>
  <si>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</si>
  <si>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</si>
  <si>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</si>
  <si>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</si>
  <si>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</si>
  <si>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</si>
  <si>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</si>
  <si>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</si>
  <si>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</si>
  <si>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</si>
  <si>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</si>
  <si>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</si>
  <si>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</si>
  <si>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</si>
  <si>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</si>
  <si>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</si>
  <si>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</si>
  <si>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</si>
  <si>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</si>
  <si>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</si>
  <si>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</si>
  <si>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</si>
  <si>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</si>
  <si>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</si>
  <si>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</si>
  <si>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</si>
  <si>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</si>
  <si>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</si>
  <si>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</si>
  <si>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</si>
  <si>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</si>
  <si>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</si>
  <si>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</si>
  <si>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</si>
  <si>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</si>
  <si>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</si>
  <si>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</si>
  <si>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</si>
  <si>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</si>
  <si>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</si>
  <si>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</si>
  <si>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</si>
  <si>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</si>
  <si>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</si>
  <si>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</si>
  <si>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</si>
  <si>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</si>
  <si>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</si>
  <si>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</si>
  <si>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</si>
  <si>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</si>
  <si>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</si>
  <si>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</si>
  <si>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</si>
  <si>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</si>
  <si>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</si>
  <si>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</si>
  <si>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</si>
  <si>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</si>
  <si>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</si>
  <si>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</si>
  <si>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</si>
  <si>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</si>
  <si>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</si>
  <si>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</si>
  <si>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</si>
  <si>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</si>
  <si>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</si>
  <si>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</si>
  <si>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</si>
  <si>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</si>
  <si>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</si>
  <si>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</si>
  <si>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</si>
  <si>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</si>
  <si>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</si>
  <si>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</si>
  <si>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</si>
  <si>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</si>
  <si>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</si>
  <si>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</si>
  <si>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</si>
  <si>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</si>
  <si>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</si>
  <si>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</si>
  <si>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</si>
  <si>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</si>
  <si>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</si>
  <si>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</si>
  <si>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</si>
  <si>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</si>
  <si>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</si>
  <si>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</si>
  <si>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</si>
  <si>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</si>
  <si>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</si>
  <si>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</si>
  <si>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</si>
  <si>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</si>
  <si>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</si>
  <si>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</si>
  <si>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</si>
  <si>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</si>
  <si>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</si>
  <si>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</si>
  <si>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</si>
  <si>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</si>
  <si>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</si>
  <si>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</si>
  <si>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</si>
  <si>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</si>
  <si>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</si>
  <si>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</si>
  <si>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</si>
  <si>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</si>
  <si>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</si>
  <si>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</si>
  <si>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</si>
  <si>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</si>
  <si>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</si>
  <si>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</si>
  <si>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</si>
  <si>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</si>
  <si>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</si>
  <si>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</si>
  <si>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</si>
  <si>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</si>
  <si>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</si>
  <si>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</si>
  <si>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</si>
  <si>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</si>
  <si>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</si>
  <si>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</si>
  <si>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</si>
  <si>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</si>
  <si>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</si>
  <si>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</si>
  <si>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</si>
  <si>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</si>
  <si>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</si>
  <si>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</si>
  <si>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</si>
  <si>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</si>
  <si>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</si>
  <si>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</si>
  <si>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</si>
  <si>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</si>
  <si>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</si>
  <si>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</si>
  <si>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</si>
  <si>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</si>
  <si>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</si>
  <si>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</si>
  <si>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</si>
  <si>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</si>
  <si>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</si>
  <si>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</si>
  <si>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</si>
  <si>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</si>
  <si>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</si>
  <si>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</si>
  <si>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</si>
  <si>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</si>
  <si>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</si>
  <si>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</si>
  <si>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</si>
  <si>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</si>
  <si>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</si>
  <si>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</si>
  <si>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</si>
  <si>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</si>
  <si>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</si>
  <si>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</si>
  <si>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</si>
  <si>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</si>
  <si>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</si>
  <si>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</si>
  <si>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</si>
  <si>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</si>
  <si>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</si>
  <si>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</si>
  <si>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</si>
  <si>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</si>
  <si>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</si>
  <si>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</si>
  <si>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</si>
  <si>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</si>
  <si>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</si>
  <si>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</si>
  <si>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</si>
  <si>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</si>
  <si>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</si>
  <si>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</si>
  <si>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</si>
  <si>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</si>
  <si>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</si>
  <si>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</si>
  <si>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</si>
  <si>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</si>
  <si>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</si>
  <si>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</si>
  <si>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</si>
  <si>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</si>
  <si>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</si>
  <si>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</si>
  <si>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</si>
  <si>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</si>
  <si>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</si>
  <si>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</si>
  <si>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</si>
  <si>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</si>
  <si>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</si>
  <si>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</si>
  <si>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</si>
  <si>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</si>
  <si>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</si>
  <si>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</si>
  <si>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</si>
  <si>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</si>
  <si>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</si>
  <si>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</si>
  <si>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</si>
  <si>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</si>
  <si>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</si>
  <si>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</si>
  <si>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</si>
  <si>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</si>
  <si>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</si>
  <si>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</si>
  <si>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</si>
  <si>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</si>
  <si>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</si>
  <si>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</si>
  <si>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</si>
  <si>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</si>
  <si>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</si>
  <si>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</si>
  <si>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</si>
  <si>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</si>
  <si>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</si>
  <si>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</si>
  <si>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</si>
  <si>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</si>
  <si>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</si>
  <si>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</si>
  <si>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</si>
  <si>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</si>
  <si>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</si>
  <si>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</si>
  <si>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</si>
  <si>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</si>
  <si>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</si>
  <si>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</si>
  <si>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</si>
  <si>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</si>
  <si>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</si>
  <si>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</si>
  <si>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</si>
  <si>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</si>
  <si>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</si>
  <si>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</si>
  <si>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</si>
  <si>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</si>
  <si>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</si>
  <si>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</si>
  <si>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</si>
  <si>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</si>
  <si>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</si>
  <si>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</si>
  <si>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</si>
  <si>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</si>
  <si>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</si>
  <si>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</si>
  <si>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</si>
  <si>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</si>
  <si>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</si>
  <si>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</si>
  <si>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</si>
  <si>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</si>
  <si>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</si>
  <si>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</si>
  <si>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</si>
  <si>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</si>
  <si>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</si>
  <si>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</si>
  <si>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</si>
  <si>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</si>
  <si>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</si>
  <si>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</si>
  <si>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</si>
  <si>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</si>
  <si>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</si>
  <si>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</si>
  <si>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</si>
  <si>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</si>
  <si>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</si>
  <si>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</si>
  <si>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</si>
  <si>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</si>
  <si>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</si>
  <si>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</si>
  <si>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</si>
  <si>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</si>
  <si>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</si>
  <si>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</si>
  <si>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</si>
  <si>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</si>
  <si>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</si>
  <si>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</si>
  <si>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</si>
  <si>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</si>
  <si>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</si>
  <si>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</si>
  <si>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</si>
  <si>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</si>
  <si>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</si>
  <si>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</si>
  <si>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</si>
  <si>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</si>
  <si>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</si>
  <si>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</si>
  <si>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</si>
  <si>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</si>
  <si>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</si>
  <si>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</si>
  <si>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</si>
  <si>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</si>
  <si>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</si>
  <si>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</si>
  <si>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</si>
  <si>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</si>
  <si>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</si>
  <si>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</si>
  <si>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</si>
  <si>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</si>
  <si>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</si>
  <si>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</si>
  <si>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</si>
  <si>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</si>
  <si>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</si>
  <si>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</si>
  <si>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</si>
  <si>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</si>
  <si>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</si>
  <si>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</si>
  <si>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</si>
  <si>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</si>
  <si>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</si>
  <si>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</si>
  <si>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</si>
  <si>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</si>
  <si>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</si>
  <si>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</si>
  <si>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</si>
  <si>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</si>
  <si>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</si>
  <si>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</si>
  <si>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</si>
  <si>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</si>
  <si>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</si>
  <si>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</si>
  <si>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</si>
  <si>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</si>
  <si>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</si>
  <si>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</si>
  <si>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</si>
  <si>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</si>
  <si>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</si>
  <si>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</si>
  <si>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</si>
  <si>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</si>
  <si>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</si>
  <si>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</si>
  <si>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</si>
  <si>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</si>
  <si>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</si>
  <si>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</si>
  <si>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</si>
  <si>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</si>
  <si>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</si>
  <si>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</si>
  <si>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</si>
  <si>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</si>
  <si>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</si>
  <si>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</si>
  <si>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</si>
  <si>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</si>
  <si>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</si>
  <si>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</si>
  <si>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</si>
  <si>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</si>
  <si>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</si>
  <si>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</si>
  <si>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</si>
  <si>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</si>
  <si>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</si>
  <si>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</si>
  <si>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</si>
  <si>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</si>
  <si>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</si>
  <si>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</si>
  <si>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</si>
  <si>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</si>
  <si>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</si>
  <si>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</si>
  <si>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</si>
  <si>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</si>
  <si>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</si>
  <si>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</si>
  <si>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</si>
  <si>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</si>
  <si>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</si>
  <si>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</si>
  <si>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</si>
  <si>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</si>
  <si>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</si>
  <si>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</si>
  <si>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</si>
  <si>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</si>
  <si>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</si>
  <si>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</si>
  <si>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</si>
  <si>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</si>
  <si>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</si>
  <si>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</si>
  <si>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</si>
  <si>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</si>
  <si>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</si>
  <si>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</si>
  <si>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</si>
  <si>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</si>
  <si>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</si>
  <si>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</si>
  <si>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</si>
  <si>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</si>
  <si>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</si>
  <si>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</si>
  <si>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</si>
  <si>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</si>
  <si>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</si>
  <si>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</si>
  <si>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</si>
  <si>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</si>
  <si>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</si>
  <si>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</si>
  <si>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</si>
  <si>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</si>
  <si>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</si>
  <si>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</si>
  <si>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</si>
  <si>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</si>
  <si>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</si>
  <si>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</si>
  <si>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</si>
  <si>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</si>
  <si>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</si>
  <si>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</si>
  <si>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</si>
  <si>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</si>
  <si>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</si>
  <si>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</si>
  <si>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</si>
  <si>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</si>
  <si>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</si>
  <si>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</si>
  <si>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</si>
  <si>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</si>
  <si>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</si>
  <si>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</si>
  <si>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</si>
  <si>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</si>
  <si>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</si>
  <si>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</si>
  <si>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</si>
  <si>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</si>
  <si>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</si>
  <si>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</si>
  <si>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</si>
  <si>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</si>
  <si>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</si>
  <si>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</si>
  <si>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</si>
  <si>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</si>
  <si>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</si>
  <si>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</si>
  <si>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</si>
  <si>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</si>
  <si>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</si>
  <si>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</si>
  <si>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</si>
  <si>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</si>
  <si>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</si>
  <si>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</si>
  <si>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</si>
  <si>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</si>
  <si>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</si>
  <si>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</si>
  <si>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</si>
  <si>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</si>
  <si>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</si>
  <si>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</si>
  <si>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</si>
  <si>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</si>
  <si>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</si>
  <si>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</si>
  <si>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</si>
  <si>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</si>
  <si>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</si>
  <si>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</si>
  <si>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</si>
  <si>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</si>
  <si>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</si>
  <si>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</si>
  <si>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</si>
  <si>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</si>
  <si>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</si>
  <si>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</si>
  <si>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</si>
  <si>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</si>
  <si>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</si>
  <si>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</si>
  <si>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</si>
  <si>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</si>
  <si>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</si>
  <si>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</si>
  <si>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</si>
  <si>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</si>
  <si>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</si>
  <si>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</si>
  <si>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</si>
  <si>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</si>
  <si>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</si>
  <si>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</si>
  <si>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</si>
  <si>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</si>
  <si>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</si>
  <si>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</si>
  <si>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</si>
  <si>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</si>
  <si>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</si>
  <si>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</si>
  <si>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</si>
  <si>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</si>
  <si>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</si>
  <si>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</si>
  <si>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</si>
  <si>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</si>
  <si>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</si>
  <si>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</si>
  <si>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</si>
  <si>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</si>
  <si>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</si>
  <si>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</si>
  <si>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</si>
  <si>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</si>
  <si>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</si>
  <si>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</si>
  <si>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</si>
  <si>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</si>
  <si>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</si>
  <si>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</si>
  <si>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</si>
  <si>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</si>
  <si>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</si>
  <si>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</si>
  <si>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</si>
  <si>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</si>
  <si>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</si>
  <si>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</si>
  <si>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</si>
  <si>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</si>
  <si>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</si>
  <si>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</si>
  <si>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</si>
  <si>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</si>
  <si>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</si>
  <si>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</si>
  <si>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</si>
  <si>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</si>
  <si>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</si>
  <si>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</si>
  <si>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</si>
  <si>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</si>
  <si>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</si>
  <si>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</si>
  <si>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</si>
  <si>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</si>
  <si>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</si>
  <si>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</si>
  <si>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</si>
  <si>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</si>
  <si>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</si>
  <si>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</si>
  <si>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</si>
  <si>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</si>
  <si>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</si>
  <si>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</si>
  <si>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</si>
  <si>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</si>
  <si>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</si>
  <si>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</si>
  <si>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</si>
  <si>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</si>
  <si>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</si>
  <si>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</si>
  <si>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</si>
  <si>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</si>
  <si>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</si>
  <si>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</si>
  <si>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</si>
  <si>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</si>
  <si>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</si>
  <si>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</si>
  <si>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</si>
  <si>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</si>
  <si>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</si>
  <si>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</si>
  <si>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</si>
  <si>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</si>
  <si>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</si>
  <si>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</si>
  <si>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</si>
  <si>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</si>
  <si>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</si>
  <si>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</si>
  <si>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</si>
  <si>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</si>
  <si>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</si>
  <si>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</si>
  <si>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</si>
  <si>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</si>
  <si>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</si>
  <si>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</si>
  <si>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</si>
  <si>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</si>
  <si>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</si>
  <si>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</si>
  <si>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</si>
  <si>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</si>
  <si>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</si>
  <si>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</si>
  <si>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</si>
  <si>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</si>
  <si>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</si>
  <si>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</si>
  <si>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</si>
  <si>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</si>
  <si>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</si>
  <si>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</si>
  <si>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</si>
  <si>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</si>
  <si>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</si>
  <si>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</si>
  <si>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</si>
  <si>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</si>
  <si>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</si>
  <si>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</si>
  <si>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</si>
  <si>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</si>
  <si>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</si>
  <si>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</si>
  <si>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</si>
  <si>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</si>
  <si>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</si>
  <si>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</si>
  <si>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</si>
  <si>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</si>
  <si>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</si>
  <si>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</si>
  <si>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</si>
  <si>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</si>
  <si>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</si>
  <si>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</si>
  <si>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</si>
  <si>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</si>
  <si>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</si>
  <si>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</si>
  <si>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</si>
  <si>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</si>
  <si>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</si>
  <si>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</si>
  <si>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</si>
  <si>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</si>
  <si>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</si>
  <si>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</si>
  <si>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</si>
  <si>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</si>
  <si>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</si>
  <si>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</si>
  <si>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</si>
  <si>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</si>
  <si>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</si>
  <si>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</si>
  <si>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</si>
  <si>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</si>
  <si>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</si>
  <si>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</si>
  <si>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</si>
  <si>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</si>
  <si>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</si>
  <si>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</si>
  <si>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</si>
  <si>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</si>
  <si>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</si>
  <si>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</si>
  <si>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</si>
  <si>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</si>
  <si>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</si>
  <si>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</si>
  <si>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</si>
  <si>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</si>
  <si>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</si>
  <si>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</si>
  <si>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</si>
  <si>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</si>
  <si>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</si>
  <si>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</si>
  <si>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</si>
  <si>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</si>
  <si>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</si>
  <si>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</si>
  <si>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</si>
  <si>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</si>
  <si>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</si>
  <si>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</si>
  <si>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</si>
  <si>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</si>
  <si>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</si>
  <si>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</si>
  <si>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</si>
  <si>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</si>
  <si>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</si>
  <si>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</si>
  <si>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</si>
  <si>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</si>
  <si>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</si>
  <si>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</si>
  <si>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</si>
  <si>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</si>
  <si>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</si>
  <si>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</si>
  <si>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</si>
  <si>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</si>
  <si>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</si>
  <si>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</si>
  <si>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</si>
  <si>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</si>
  <si>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</si>
  <si>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</si>
  <si>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</si>
  <si>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</si>
  <si>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</si>
  <si>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</si>
  <si>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</si>
  <si>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</si>
  <si>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</si>
  <si>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</si>
  <si>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</si>
  <si>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</si>
  <si>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</si>
  <si>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</si>
  <si>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</si>
  <si>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</si>
  <si>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</si>
  <si>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</si>
  <si>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</si>
  <si>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</si>
  <si>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</si>
  <si>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</si>
  <si>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</si>
  <si>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</si>
  <si>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</si>
  <si>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</si>
  <si>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</si>
  <si>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</si>
  <si>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</si>
  <si>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</si>
  <si>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</si>
  <si>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</si>
  <si>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</si>
  <si>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</si>
  <si>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</si>
  <si>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</si>
  <si>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</si>
  <si>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</si>
  <si>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</si>
  <si>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</si>
  <si>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</si>
  <si>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</si>
  <si>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</si>
  <si>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</si>
  <si>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</si>
  <si>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</si>
  <si>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</si>
  <si>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</si>
  <si>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</si>
  <si>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</si>
  <si>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</si>
  <si>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</si>
  <si>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</si>
  <si>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</si>
  <si>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</si>
  <si>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</si>
  <si>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</si>
  <si>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</si>
  <si>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</si>
  <si>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</si>
  <si>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</si>
  <si>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</si>
  <si>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</si>
  <si>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</si>
  <si>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</si>
  <si>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</si>
  <si>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</si>
  <si>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</si>
  <si>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</si>
  <si>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</si>
  <si>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</si>
  <si>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</si>
  <si>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</si>
  <si>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</si>
  <si>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</si>
  <si>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</si>
  <si>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</si>
  <si>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</si>
  <si>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</si>
  <si>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</si>
  <si>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</si>
  <si>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</si>
  <si>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</si>
  <si>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</si>
  <si>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</si>
  <si>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</si>
  <si>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</si>
  <si>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</si>
  <si>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</si>
  <si>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</si>
  <si>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</si>
  <si>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</si>
  <si>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</si>
  <si>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</si>
  <si>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</si>
  <si>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</si>
  <si>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</si>
  <si>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</si>
  <si>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</si>
  <si>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</si>
  <si>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</si>
  <si>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</si>
  <si>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</si>
  <si>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</si>
  <si>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</si>
  <si>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</si>
  <si>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</si>
  <si>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</si>
  <si>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</si>
  <si>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</si>
  <si>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</si>
  <si>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</si>
  <si>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</si>
  <si>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</si>
  <si>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</si>
  <si>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</si>
  <si>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</si>
  <si>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</si>
  <si>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</si>
  <si>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</si>
  <si>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</si>
  <si>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</si>
  <si>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</si>
  <si>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</si>
  <si>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</si>
  <si>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</si>
  <si>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</si>
  <si>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</si>
  <si>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</si>
  <si>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</si>
  <si>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</si>
  <si>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</si>
  <si>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</si>
  <si>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</si>
  <si>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</si>
  <si>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</si>
  <si>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</si>
  <si>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</si>
  <si>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</si>
  <si>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</si>
  <si>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</si>
  <si>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</si>
  <si>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</si>
  <si>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</si>
  <si>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</si>
  <si>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</si>
  <si>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</si>
  <si>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</si>
  <si>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</si>
  <si>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</si>
  <si>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</si>
  <si>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</si>
  <si>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</si>
  <si>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</si>
  <si>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</si>
  <si>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</si>
  <si>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</si>
  <si>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</si>
  <si>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</si>
  <si>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</si>
  <si>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</si>
  <si>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</si>
  <si>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</si>
  <si>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</si>
  <si>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</si>
  <si>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</si>
  <si>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</si>
  <si>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</si>
  <si>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</si>
  <si>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</si>
  <si>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</si>
  <si>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</si>
  <si>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</si>
  <si>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</si>
  <si>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</si>
  <si>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</si>
  <si>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</si>
  <si>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</si>
  <si>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</si>
  <si>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</si>
  <si>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</si>
  <si>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</si>
  <si>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</si>
  <si>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</si>
  <si>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</si>
  <si>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</si>
  <si>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</si>
  <si>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</si>
  <si>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</si>
  <si>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</si>
  <si>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</si>
  <si>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</si>
  <si>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</si>
  <si>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</si>
  <si>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</si>
  <si>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</si>
  <si>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</si>
  <si>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</si>
  <si>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</si>
  <si>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</si>
  <si>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</si>
  <si>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</si>
  <si>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</si>
  <si>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</si>
  <si>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</si>
  <si>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</si>
  <si>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</si>
  <si>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</si>
  <si>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</si>
  <si>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</si>
  <si>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</si>
  <si>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</si>
  <si>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</si>
  <si>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</si>
  <si>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</si>
  <si>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</si>
  <si>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</si>
  <si>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</si>
  <si>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</si>
  <si>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</si>
  <si>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</si>
  <si>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</si>
  <si>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</si>
  <si>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</si>
  <si>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</si>
  <si>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</si>
  <si>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</si>
  <si>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</si>
  <si>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</si>
  <si>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</si>
  <si>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</si>
  <si>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</si>
  <si>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</si>
  <si>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</si>
  <si>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</si>
  <si>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</si>
  <si>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</si>
  <si>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</si>
  <si>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</si>
  <si>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</si>
  <si>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</si>
  <si>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</si>
  <si>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</si>
  <si>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</si>
  <si>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</si>
  <si>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</si>
  <si>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</si>
  <si>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</si>
  <si>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</si>
  <si>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</si>
  <si>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</si>
  <si>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</si>
  <si>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</si>
  <si>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</si>
  <si>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</si>
  <si>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</si>
  <si>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</si>
  <si>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</si>
  <si>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</si>
  <si>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</si>
  <si>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</si>
  <si>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</si>
  <si>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</si>
  <si>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</si>
  <si>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</si>
  <si>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</si>
  <si>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</si>
  <si>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</si>
  <si>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</si>
  <si>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</si>
  <si>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</si>
  <si>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</si>
  <si>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</si>
  <si>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</si>
  <si>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</si>
  <si>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</si>
  <si>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</si>
  <si>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</si>
  <si>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</si>
  <si>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</si>
  <si>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</si>
  <si>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</si>
  <si>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</si>
  <si>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</si>
  <si>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</si>
  <si>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</si>
  <si>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</si>
  <si>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</si>
  <si>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</si>
  <si>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</si>
  <si>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</si>
  <si>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</si>
  <si>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</si>
  <si>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</si>
  <si>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</si>
  <si>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</si>
  <si>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</si>
  <si>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</si>
  <si>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</si>
  <si>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</si>
  <si>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</si>
  <si>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</si>
  <si>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</si>
  <si>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</si>
  <si>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</si>
  <si>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</si>
  <si>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</si>
  <si>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</si>
  <si>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</si>
  <si>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</si>
  <si>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</si>
  <si>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</si>
  <si>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</si>
  <si>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</si>
  <si>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</si>
  <si>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</si>
  <si>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</si>
  <si>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</si>
  <si>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</si>
  <si>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</si>
  <si>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</si>
  <si>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</si>
  <si>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</si>
  <si>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</si>
  <si>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</si>
  <si>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</si>
  <si>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</si>
  <si>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</si>
  <si>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</si>
  <si>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</si>
  <si>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</si>
  <si>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</si>
  <si>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</si>
  <si>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</si>
  <si>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</si>
  <si>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</si>
  <si>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</si>
  <si>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</si>
  <si>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</si>
  <si>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</si>
  <si>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</si>
  <si>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</si>
  <si>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</si>
  <si>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</si>
  <si>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</si>
  <si>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</si>
  <si>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</si>
  <si>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</si>
  <si>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</si>
  <si>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</si>
  <si>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</si>
  <si>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</si>
  <si>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</si>
  <si>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</si>
  <si>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</si>
  <si>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</si>
  <si>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</si>
  <si>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</si>
  <si>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</si>
  <si>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</si>
  <si>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</si>
  <si>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</si>
  <si>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</si>
  <si>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</si>
  <si>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</si>
  <si>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</si>
  <si>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</si>
  <si>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</si>
  <si>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</si>
  <si>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</si>
  <si>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</si>
  <si>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</si>
  <si>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</si>
  <si>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</si>
  <si>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</si>
  <si>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</si>
  <si>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</si>
  <si>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</si>
  <si>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</si>
  <si>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</si>
  <si>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</si>
  <si>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</si>
  <si>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</si>
  <si>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</si>
  <si>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</si>
  <si>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</si>
  <si>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</si>
  <si>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</si>
  <si>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</si>
  <si>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</si>
  <si>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</si>
  <si>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</si>
  <si>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</si>
  <si>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</si>
  <si>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</si>
  <si>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</si>
  <si>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</si>
  <si>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</si>
  <si>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</si>
  <si>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</si>
  <si>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</si>
  <si>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</si>
  <si>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</si>
  <si>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</si>
  <si>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</si>
  <si>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</si>
  <si>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</si>
  <si>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</si>
  <si>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</si>
  <si>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</si>
  <si>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</si>
  <si>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</si>
  <si>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</si>
  <si>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</si>
  <si>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</si>
  <si>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</si>
  <si>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</si>
  <si>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</si>
  <si>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</si>
  <si>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</si>
  <si>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</si>
  <si>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</si>
  <si>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</si>
  <si>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</si>
  <si>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</si>
  <si>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</si>
  <si>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</si>
  <si>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</si>
  <si>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</si>
  <si>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</si>
  <si>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</si>
  <si>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</si>
  <si>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</si>
  <si>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</si>
  <si>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</si>
  <si>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</si>
  <si>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</si>
  <si>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</si>
  <si>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</si>
  <si>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</si>
  <si>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</si>
  <si>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</si>
  <si>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</si>
  <si>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</si>
  <si>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</si>
  <si>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</si>
  <si>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</si>
  <si>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</si>
  <si>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</si>
  <si>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</si>
  <si>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</si>
  <si>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</si>
  <si>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</si>
  <si>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</si>
  <si>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</si>
  <si>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</si>
  <si>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</si>
  <si>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</si>
  <si>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</si>
  <si>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</si>
  <si>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</si>
  <si>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</si>
  <si>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</si>
  <si>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</si>
  <si>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</si>
  <si>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</si>
  <si>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</si>
  <si>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</si>
  <si>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</si>
  <si>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</si>
  <si>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</si>
  <si>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</si>
  <si>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</si>
  <si>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</si>
  <si>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</si>
  <si>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</si>
  <si>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</si>
  <si>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</si>
  <si>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</si>
  <si>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</si>
  <si>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</si>
  <si>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</si>
  <si>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</si>
  <si>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</si>
  <si>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</si>
  <si>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</si>
  <si>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</si>
  <si>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</si>
  <si>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</si>
  <si>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</si>
  <si>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</si>
  <si>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</si>
  <si>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</si>
  <si>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</si>
  <si>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</si>
  <si>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</si>
  <si>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</si>
  <si>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</si>
  <si>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</si>
  <si>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</si>
  <si>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</si>
  <si>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</si>
  <si>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</si>
  <si>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</si>
  <si>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</si>
  <si>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</si>
  <si>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</si>
  <si>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</si>
  <si>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</si>
  <si>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</si>
  <si>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</si>
  <si>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</si>
  <si>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</si>
  <si>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</si>
  <si>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</si>
  <si>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</si>
  <si>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</si>
  <si>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</si>
  <si>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</si>
  <si>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</si>
  <si>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</si>
  <si>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</si>
  <si>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</si>
  <si>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</si>
  <si>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</si>
  <si>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</si>
  <si>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</si>
  <si>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</si>
  <si>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</si>
  <si>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</si>
  <si>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</si>
  <si>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</si>
  <si>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</si>
  <si>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</si>
  <si>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</si>
  <si>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</si>
  <si>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</si>
  <si>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</si>
  <si>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</si>
  <si>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</si>
  <si>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</si>
  <si>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</si>
  <si>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</si>
  <si>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</si>
  <si>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</si>
  <si>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</si>
  <si>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</si>
  <si>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</si>
  <si>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</si>
  <si>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</si>
  <si>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</si>
  <si>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</si>
  <si>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</si>
  <si>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</si>
  <si>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</si>
  <si>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</si>
  <si>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</si>
  <si>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</si>
  <si>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</si>
  <si>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</si>
  <si>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</si>
  <si>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</si>
  <si>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</si>
  <si>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</si>
  <si>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</si>
  <si>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</si>
  <si>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</si>
  <si>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</si>
  <si>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</si>
  <si>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</si>
  <si>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</si>
  <si>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</si>
  <si>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</si>
  <si>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</si>
  <si>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</si>
  <si>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</si>
  <si>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</si>
  <si>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</si>
  <si>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</si>
  <si>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</si>
  <si>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</si>
  <si>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</si>
  <si>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</si>
  <si>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</si>
  <si>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</si>
  <si>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</si>
  <si>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</si>
  <si>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</si>
  <si>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</si>
  <si>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</si>
  <si>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</si>
  <si>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</si>
  <si>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</si>
  <si>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</si>
  <si>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</si>
  <si>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</si>
  <si>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</si>
  <si>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</si>
  <si>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</si>
  <si>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</si>
  <si>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</si>
  <si>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</si>
  <si>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</si>
  <si>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</si>
  <si>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</si>
  <si>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</si>
  <si>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</si>
  <si>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</si>
  <si>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</si>
  <si>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</si>
  <si>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</si>
  <si>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</si>
  <si>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</si>
  <si>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</si>
  <si>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</si>
  <si>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</si>
  <si>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</si>
  <si>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</si>
  <si>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</si>
  <si>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</si>
  <si>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</si>
  <si>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</si>
  <si>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</si>
  <si>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</si>
  <si>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</si>
  <si>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</si>
  <si>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</si>
  <si>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</si>
  <si>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</si>
  <si>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</si>
  <si>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</si>
  <si>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</si>
  <si>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</si>
  <si>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</si>
  <si>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</si>
  <si>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</si>
  <si>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</si>
  <si>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</si>
  <si>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</si>
  <si>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</si>
  <si>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</si>
  <si>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</si>
  <si>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</si>
  <si>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</si>
  <si>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</si>
  <si>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</si>
  <si>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</si>
  <si>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</si>
  <si>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</si>
  <si>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</si>
  <si>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</si>
  <si>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</si>
  <si>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</si>
  <si>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</si>
  <si>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</si>
  <si>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</si>
  <si>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</si>
  <si>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</si>
  <si>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</si>
  <si>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</si>
  <si>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</si>
  <si>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</si>
  <si>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</si>
  <si>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</si>
  <si>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</si>
  <si>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</si>
  <si>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</si>
  <si>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</si>
  <si>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</si>
  <si>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</si>
  <si>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</si>
  <si>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</si>
  <si>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</si>
  <si>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</si>
  <si>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</si>
  <si>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</si>
  <si>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</si>
  <si>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</si>
  <si>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</si>
  <si>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</si>
  <si>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</si>
  <si>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</si>
  <si>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</si>
  <si>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</si>
  <si>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</si>
  <si>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</si>
  <si>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</si>
  <si>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</si>
  <si>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</si>
  <si>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</si>
  <si>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</si>
  <si>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</si>
  <si>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</si>
  <si>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</si>
  <si>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</si>
  <si>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</si>
  <si>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</si>
  <si>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</si>
  <si>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</si>
  <si>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</si>
  <si>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</si>
  <si>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</si>
  <si>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</si>
  <si>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</si>
  <si>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</si>
  <si>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</si>
  <si>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</si>
  <si>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</si>
  <si>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</si>
  <si>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</si>
  <si>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</si>
  <si>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</si>
  <si>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</si>
  <si>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</si>
  <si>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</si>
  <si>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</si>
  <si>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</si>
  <si>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</si>
  <si>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</si>
  <si>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</si>
  <si>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</si>
  <si>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</si>
  <si>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</si>
  <si>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</si>
  <si>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</si>
  <si>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</si>
  <si>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</si>
  <si>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</si>
  <si>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</si>
  <si>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</si>
  <si>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</si>
  <si>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</si>
  <si>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</si>
  <si>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</si>
  <si>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</si>
  <si>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</si>
  <si>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</si>
  <si>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</si>
  <si>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</si>
  <si>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</si>
  <si>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</si>
  <si>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</si>
  <si>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</si>
  <si>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</si>
  <si>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</si>
  <si>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</si>
  <si>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</si>
  <si>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</si>
  <si>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</si>
  <si>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</si>
  <si>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</si>
  <si>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</si>
  <si>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</si>
  <si>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</si>
  <si>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</si>
  <si>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</si>
  <si>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</si>
  <si>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</si>
  <si>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</si>
  <si>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</si>
  <si>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</si>
  <si>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</si>
  <si>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</si>
  <si>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</si>
  <si>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</si>
  <si>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</si>
  <si>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</si>
  <si>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</si>
  <si>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</si>
  <si>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</si>
  <si>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</si>
  <si>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</si>
  <si>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</si>
  <si>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</si>
  <si>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</si>
  <si>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</si>
  <si>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</si>
  <si>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</si>
  <si>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</si>
  <si>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</si>
  <si>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</si>
  <si>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</si>
  <si>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</si>
  <si>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</si>
  <si>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</si>
  <si>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</si>
  <si>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</si>
  <si>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</si>
  <si>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</si>
  <si>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</si>
  <si>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</si>
  <si>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</si>
  <si>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</si>
  <si>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</si>
  <si>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</si>
  <si>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</si>
  <si>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</si>
  <si>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</si>
  <si>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</si>
  <si>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</si>
  <si>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</si>
  <si>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</si>
  <si>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</si>
  <si>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</si>
  <si>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</si>
  <si>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</si>
  <si>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</si>
  <si>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</si>
  <si>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</si>
  <si>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</si>
  <si>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</si>
  <si>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</si>
  <si>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</si>
  <si>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</si>
  <si>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</si>
  <si>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</si>
  <si>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</si>
  <si>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</si>
  <si>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</si>
  <si>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</si>
  <si>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</si>
  <si>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</si>
  <si>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</si>
  <si>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</si>
  <si>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</si>
  <si>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</si>
  <si>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</si>
  <si>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</si>
  <si>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</si>
  <si>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</si>
  <si>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</si>
  <si>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</si>
  <si>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</si>
  <si>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</si>
  <si>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</si>
  <si>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</si>
  <si>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</si>
  <si>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</si>
  <si>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</si>
  <si>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</si>
  <si>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</si>
  <si>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</si>
  <si>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</si>
  <si>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</si>
  <si>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</si>
  <si>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</si>
  <si>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</si>
  <si>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</si>
  <si>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</si>
  <si>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</si>
  <si>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</si>
  <si>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</si>
  <si>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</si>
  <si>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</si>
  <si>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</si>
  <si>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</si>
  <si>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</si>
  <si>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</si>
  <si>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</si>
  <si>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</si>
  <si>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</si>
  <si>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</si>
  <si>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</si>
  <si>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</si>
  <si>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</si>
  <si>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</si>
  <si>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</si>
  <si>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</si>
  <si>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</si>
  <si>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</si>
  <si>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</si>
  <si>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</si>
  <si>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</si>
  <si>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</si>
  <si>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</si>
  <si>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</si>
  <si>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</si>
  <si>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</si>
  <si>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</si>
  <si>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</si>
  <si>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</si>
  <si>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</si>
  <si>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</si>
  <si>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</si>
  <si>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</si>
  <si>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</si>
  <si>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</si>
  <si>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</si>
  <si>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</si>
  <si>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</si>
  <si>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</si>
  <si>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</si>
  <si>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</si>
  <si>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</si>
  <si>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</si>
  <si>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</si>
  <si>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</si>
  <si>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</si>
  <si>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</si>
  <si>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</si>
  <si>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</si>
  <si>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</si>
  <si>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</si>
  <si>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</si>
  <si>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</si>
  <si>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</si>
  <si>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</si>
  <si>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</si>
  <si>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</si>
  <si>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</si>
  <si>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</si>
  <si>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</si>
  <si>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</si>
  <si>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</si>
  <si>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</si>
  <si>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</si>
  <si>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</si>
  <si>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</si>
  <si>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</si>
  <si>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</si>
  <si>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</si>
  <si>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</si>
  <si>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</si>
  <si>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</si>
  <si>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</si>
  <si>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</si>
  <si>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</si>
  <si>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</si>
  <si>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</si>
  <si>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</si>
  <si>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</si>
  <si>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</si>
  <si>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</si>
  <si>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</si>
  <si>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</si>
  <si>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</si>
  <si>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</si>
  <si>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</si>
  <si>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</si>
  <si>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</si>
  <si>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</si>
  <si>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</si>
  <si>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</si>
  <si>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</si>
  <si>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</si>
  <si>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</si>
  <si>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</si>
  <si>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</si>
  <si>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</si>
  <si>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</si>
  <si>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</si>
  <si>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</si>
  <si>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</si>
  <si>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</si>
  <si>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</si>
  <si>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</si>
  <si>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</si>
  <si>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</si>
  <si>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</si>
  <si>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</si>
  <si>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</si>
  <si>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</si>
  <si>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</si>
  <si>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</si>
  <si>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</si>
  <si>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</si>
  <si>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</si>
  <si>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</si>
  <si>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</si>
  <si>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</si>
  <si>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</si>
  <si>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</si>
  <si>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</si>
  <si>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</si>
  <si>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</si>
  <si>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</si>
  <si>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</si>
  <si>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</si>
  <si>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</si>
  <si>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</si>
  <si>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</si>
  <si>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</si>
  <si>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</si>
  <si>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</si>
  <si>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</si>
  <si>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</si>
  <si>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</si>
  <si>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</si>
  <si>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</si>
  <si>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</si>
  <si>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</si>
  <si>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</si>
  <si>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</si>
  <si>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</si>
  <si>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</si>
  <si>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</si>
  <si>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</si>
  <si>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</si>
  <si>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</si>
  <si>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</si>
  <si>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</si>
  <si>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</si>
  <si>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</si>
  <si>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</si>
  <si>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</si>
  <si>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</si>
  <si>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</si>
  <si>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</si>
  <si>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</si>
  <si>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</si>
  <si>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</si>
  <si>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</si>
  <si>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</si>
  <si>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</si>
  <si>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</si>
  <si>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</si>
  <si>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</si>
  <si>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</si>
  <si>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</si>
  <si>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</si>
  <si>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</si>
  <si>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</si>
  <si>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</si>
  <si>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</si>
  <si>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</si>
  <si>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</si>
  <si>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</si>
  <si>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</si>
  <si>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</si>
  <si>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</si>
  <si>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</si>
  <si>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</si>
  <si>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</si>
  <si>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</si>
  <si>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</si>
  <si>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</si>
  <si>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</si>
  <si>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</si>
  <si>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</si>
  <si>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</si>
  <si>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</si>
  <si>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</si>
  <si>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</si>
  <si>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</si>
  <si>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</si>
  <si>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</si>
  <si>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</si>
  <si>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</si>
  <si>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</si>
  <si>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</si>
  <si>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</si>
  <si>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</si>
  <si>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</si>
  <si>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</si>
  <si>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</si>
  <si>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</si>
  <si>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</si>
  <si>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</si>
  <si>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</si>
  <si>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</si>
  <si>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</si>
  <si>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</si>
  <si>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</si>
  <si>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</si>
  <si>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</si>
  <si>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</si>
  <si>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</si>
  <si>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</si>
  <si>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</si>
  <si>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</si>
  <si>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</si>
  <si>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</si>
  <si>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</si>
  <si>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</si>
  <si>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</si>
  <si>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</si>
  <si>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</si>
  <si>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</si>
  <si>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</si>
  <si>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</si>
  <si>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</si>
  <si>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</si>
  <si>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</si>
  <si>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</si>
  <si>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</si>
  <si>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</si>
  <si>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</si>
  <si>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</si>
  <si>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</si>
  <si>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</si>
  <si>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</si>
  <si>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</si>
  <si>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</si>
  <si>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</si>
  <si>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</si>
  <si>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</si>
  <si>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</si>
  <si>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</si>
  <si>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</si>
  <si>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</si>
  <si>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</si>
  <si>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</si>
  <si>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</si>
  <si>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</si>
  <si>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</si>
  <si>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</si>
  <si>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</si>
  <si>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</si>
  <si>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</si>
  <si>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</si>
  <si>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</si>
  <si>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</si>
  <si>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</si>
  <si>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</si>
  <si>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</si>
  <si>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</si>
  <si>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</si>
  <si>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</si>
  <si>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</si>
  <si>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</si>
  <si>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</si>
  <si>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</si>
  <si>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</si>
  <si>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</si>
  <si>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</si>
  <si>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</si>
  <si>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</si>
  <si>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</si>
  <si>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</si>
  <si>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</si>
  <si>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</si>
  <si>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</si>
  <si>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</si>
  <si>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</si>
  <si>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</si>
  <si>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</si>
  <si>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</si>
  <si>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</si>
  <si>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</si>
  <si>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</si>
  <si>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</si>
  <si>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</si>
  <si>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</si>
  <si>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</si>
  <si>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</si>
  <si>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</si>
  <si>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</si>
  <si>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</si>
  <si>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</si>
  <si>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</si>
  <si>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</si>
  <si>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</si>
  <si>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</si>
  <si>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</si>
  <si>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</si>
  <si>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</si>
  <si>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</si>
  <si>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</si>
  <si>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</si>
  <si>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</si>
  <si>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</si>
  <si>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</si>
  <si>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</si>
  <si>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</si>
  <si>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</si>
  <si>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</si>
  <si>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</si>
  <si>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</si>
  <si>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</si>
  <si>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</si>
  <si>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</si>
  <si>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</si>
  <si>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</si>
  <si>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</si>
  <si>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</si>
  <si>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</si>
  <si>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</si>
  <si>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</si>
  <si>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</si>
  <si>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</si>
  <si>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</si>
  <si>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</si>
  <si>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</si>
  <si>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</si>
  <si>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</si>
  <si>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</si>
  <si>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</si>
  <si>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</si>
  <si>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</si>
  <si>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</si>
  <si>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</si>
  <si>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</si>
  <si>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</si>
  <si>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</si>
  <si>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</si>
  <si>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</si>
  <si>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</si>
  <si>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</si>
  <si>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</si>
  <si>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</si>
  <si>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</si>
  <si>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</si>
  <si>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</si>
  <si>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</si>
  <si>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</si>
  <si>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</si>
  <si>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</si>
  <si>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</si>
  <si>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</si>
  <si>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</si>
  <si>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</si>
  <si>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</si>
  <si>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</si>
  <si>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</si>
  <si>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</si>
  <si>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</si>
  <si>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</si>
  <si>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</si>
  <si>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</si>
  <si>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</si>
  <si>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</si>
  <si>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</si>
  <si>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</si>
  <si>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</si>
  <si>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</si>
  <si>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</si>
  <si>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</si>
  <si>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</si>
  <si>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</si>
  <si>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</si>
  <si>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</si>
  <si>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</si>
  <si>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</si>
  <si>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</si>
  <si>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</si>
  <si>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</si>
  <si>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</si>
  <si>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</si>
  <si>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</si>
  <si>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</si>
  <si>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</si>
  <si>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</si>
  <si>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</si>
  <si>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</si>
  <si>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</si>
  <si>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</si>
  <si>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</si>
  <si>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</si>
  <si>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</si>
  <si>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</si>
  <si>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</si>
  <si>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</si>
  <si>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</si>
  <si>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</si>
  <si>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</si>
  <si>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</si>
  <si>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</si>
  <si>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</si>
  <si>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</si>
  <si>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</si>
  <si>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</si>
  <si>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</si>
  <si>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</si>
  <si>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</si>
  <si>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</si>
  <si>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</si>
  <si>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</si>
  <si>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</si>
  <si>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</si>
  <si>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</si>
  <si>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</si>
  <si>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</si>
  <si>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</si>
  <si>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</si>
  <si>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</si>
  <si>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</si>
  <si>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</si>
  <si>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</si>
  <si>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</si>
  <si>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</si>
  <si>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</si>
  <si>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</si>
  <si>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</si>
  <si>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</si>
  <si>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</si>
  <si>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</si>
  <si>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</si>
  <si>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</si>
  <si>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</si>
  <si>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</si>
  <si>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</si>
  <si>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</si>
  <si>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</si>
  <si>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</si>
  <si>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</si>
  <si>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</si>
  <si>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</si>
  <si>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</si>
  <si>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</si>
  <si>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</si>
  <si>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</si>
  <si>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</si>
  <si>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</si>
  <si>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</si>
  <si>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</si>
  <si>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</si>
  <si>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</si>
  <si>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</si>
  <si>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</si>
  <si>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</si>
  <si>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</si>
  <si>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</si>
  <si>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</si>
  <si>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</si>
  <si>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</si>
  <si>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</si>
  <si>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</si>
  <si>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</si>
  <si>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</si>
  <si>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</si>
  <si>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</si>
  <si>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</si>
  <si>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</si>
  <si>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</si>
  <si>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</si>
  <si>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</si>
  <si>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</si>
  <si>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</si>
  <si>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</si>
  <si>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</si>
  <si>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</si>
  <si>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</si>
  <si>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</si>
  <si>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</si>
  <si>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</si>
  <si>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</si>
  <si>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</si>
  <si>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</si>
  <si>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</si>
  <si>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</si>
  <si>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</si>
  <si>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</si>
  <si>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</si>
  <si>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</si>
  <si>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</si>
  <si>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</si>
  <si>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</si>
  <si>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</si>
  <si>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</si>
  <si>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</si>
  <si>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</si>
  <si>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</si>
  <si>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</si>
  <si>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</si>
  <si>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</si>
  <si>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</si>
  <si>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</si>
  <si>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</si>
  <si>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</si>
  <si>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</si>
  <si>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</si>
  <si>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</si>
  <si>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</si>
  <si>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</si>
  <si>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</si>
  <si>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</si>
  <si>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</si>
  <si>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</si>
  <si>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</si>
  <si>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</si>
  <si>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</si>
  <si>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</si>
  <si>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</si>
  <si>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</si>
  <si>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</si>
  <si>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</si>
  <si>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</si>
  <si>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</si>
  <si>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</si>
  <si>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</si>
  <si>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</si>
  <si>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</si>
  <si>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</si>
  <si>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</si>
  <si>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</si>
  <si>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</si>
  <si>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</si>
  <si>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</si>
  <si>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</si>
  <si>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</si>
  <si>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</si>
  <si>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</si>
  <si>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</si>
  <si>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</si>
  <si>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</si>
  <si>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</si>
  <si>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</si>
  <si>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</si>
  <si>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</si>
  <si>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</si>
  <si>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</si>
  <si>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</si>
  <si>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</si>
  <si>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</si>
  <si>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</si>
  <si>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</si>
  <si>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</si>
  <si>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</si>
  <si>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</si>
  <si>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</si>
  <si>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</si>
  <si>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</si>
  <si>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</si>
  <si>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</si>
  <si>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</si>
  <si>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</si>
  <si>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</si>
  <si>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</si>
  <si>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</si>
  <si>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</si>
  <si>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</si>
  <si>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</si>
  <si>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</si>
  <si>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</si>
  <si>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</si>
  <si>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</si>
  <si>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</si>
  <si>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</si>
  <si>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</si>
  <si>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</si>
  <si>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</si>
  <si>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</si>
  <si>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</si>
  <si>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</si>
  <si>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</si>
  <si>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</si>
  <si>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</si>
  <si>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</si>
  <si>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</si>
  <si>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</si>
  <si>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</si>
  <si>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</si>
  <si>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</si>
  <si>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</si>
  <si>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</si>
  <si>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</si>
  <si>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</si>
  <si>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</si>
  <si>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</si>
  <si>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</si>
  <si>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</si>
  <si>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</si>
  <si>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</si>
  <si>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</si>
  <si>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</si>
  <si>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</si>
  <si>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</si>
  <si>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</si>
  <si>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</si>
  <si>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</si>
  <si>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</si>
  <si>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</si>
  <si>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</si>
  <si>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</si>
  <si>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</si>
  <si>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</si>
  <si>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</si>
  <si>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</si>
  <si>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</si>
  <si>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</si>
  <si>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</si>
  <si>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</si>
  <si>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</si>
  <si>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</si>
  <si>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</si>
  <si>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</si>
  <si>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</si>
  <si>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</si>
  <si>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</si>
  <si>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</si>
  <si>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</si>
  <si>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</si>
  <si>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</si>
  <si>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</si>
  <si>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</si>
  <si>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</si>
  <si>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</si>
  <si>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</si>
  <si>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</si>
  <si>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</si>
  <si>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</si>
  <si>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</si>
  <si>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</si>
  <si>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</si>
  <si>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</si>
  <si>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</si>
  <si>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</si>
  <si>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</si>
  <si>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</si>
  <si>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</si>
  <si>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</si>
  <si>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</si>
  <si>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</si>
  <si>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</si>
  <si>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</si>
  <si>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</si>
  <si>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</si>
  <si>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</si>
  <si>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</si>
  <si>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</si>
  <si>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</si>
  <si>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</si>
  <si>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</si>
  <si>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</si>
  <si>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</si>
  <si>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</si>
  <si>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</si>
  <si>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</si>
  <si>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</si>
  <si>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</si>
  <si>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</si>
  <si>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</si>
  <si>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</si>
  <si>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</si>
  <si>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</si>
  <si>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</si>
  <si>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</si>
  <si>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</si>
  <si>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</si>
  <si>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</si>
  <si>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</si>
  <si>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</si>
  <si>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</si>
  <si>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</si>
  <si>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</si>
  <si>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</si>
  <si>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</si>
  <si>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</si>
  <si>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</si>
  <si>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</si>
  <si>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</si>
  <si>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</si>
  <si>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</si>
  <si>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</si>
  <si>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</si>
  <si>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</si>
  <si>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</si>
  <si>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</si>
  <si>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</si>
  <si>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</si>
  <si>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</si>
  <si>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</si>
  <si>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</si>
  <si>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</si>
  <si>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</si>
  <si>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</si>
  <si>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</si>
  <si>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</si>
  <si>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</si>
  <si>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</si>
  <si>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</si>
  <si>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</si>
  <si>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</si>
  <si>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</si>
  <si>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</si>
  <si>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</si>
  <si>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</si>
  <si>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</si>
  <si>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</si>
  <si>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</si>
  <si>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</si>
  <si>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</si>
  <si>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</si>
  <si>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</si>
  <si>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</si>
  <si>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</si>
  <si>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</si>
  <si>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</si>
  <si>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</si>
  <si>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</si>
  <si>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</si>
  <si>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</si>
  <si>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</si>
  <si>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</si>
  <si>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</si>
  <si>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</si>
  <si>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</si>
  <si>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</si>
  <si>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</si>
  <si>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</si>
  <si>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</si>
  <si>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</si>
  <si>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</si>
  <si>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</si>
  <si>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</si>
  <si>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</si>
  <si>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</si>
  <si>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</si>
  <si>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</si>
  <si>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</si>
  <si>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</si>
  <si>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</si>
  <si>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</si>
  <si>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</si>
  <si>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</si>
  <si>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</si>
  <si>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</si>
  <si>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</si>
  <si>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</si>
  <si>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</si>
  <si>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</si>
  <si>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</si>
  <si>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</si>
  <si>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</si>
  <si>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</si>
  <si>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</si>
  <si>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</si>
  <si>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</si>
  <si>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</si>
  <si>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</si>
  <si>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</si>
  <si>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</si>
  <si>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</si>
  <si>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</si>
  <si>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</si>
  <si>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</si>
  <si>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</si>
  <si>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</si>
  <si>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</si>
  <si>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</si>
  <si>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</si>
  <si>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</si>
  <si>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</si>
  <si>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</si>
  <si>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</si>
  <si>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</si>
  <si>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</si>
  <si>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</si>
  <si>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</si>
  <si>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</si>
  <si>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</si>
  <si>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</si>
  <si>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</si>
  <si>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</si>
  <si>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</si>
  <si>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</si>
  <si>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</si>
  <si>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</si>
  <si>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</si>
  <si>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</si>
  <si>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</si>
  <si>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</si>
  <si>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</si>
  <si>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</si>
  <si>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</si>
  <si>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</si>
  <si>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</si>
  <si>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</si>
  <si>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</si>
  <si>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</si>
  <si>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</si>
  <si>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</si>
  <si>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</si>
  <si>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</si>
  <si>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</si>
  <si>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</si>
  <si>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</si>
  <si>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</si>
  <si>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</si>
  <si>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</si>
  <si>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</si>
  <si>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</si>
  <si>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</si>
  <si>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</si>
  <si>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</si>
  <si>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</si>
  <si>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</si>
  <si>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</si>
  <si>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</si>
  <si>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</si>
  <si>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</si>
  <si>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</si>
  <si>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</si>
  <si>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</si>
  <si>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</si>
  <si>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</si>
  <si>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</si>
  <si>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</si>
  <si>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</si>
  <si>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</si>
  <si>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</si>
  <si>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</si>
  <si>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</si>
  <si>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</si>
  <si>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</si>
  <si>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</si>
  <si>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</si>
  <si>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</si>
  <si>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</si>
  <si>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</si>
  <si>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</si>
  <si>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</si>
  <si>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</si>
  <si>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</si>
  <si>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</si>
  <si>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</si>
  <si>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</si>
  <si>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</si>
  <si>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</si>
  <si>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</si>
  <si>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</si>
  <si>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</si>
  <si>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</si>
  <si>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</si>
  <si>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</si>
  <si>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</si>
  <si>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</si>
  <si>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</si>
  <si>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</si>
  <si>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</si>
  <si>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</si>
  <si>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</si>
  <si>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</si>
  <si>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</si>
  <si>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</si>
  <si>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</si>
  <si>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</si>
  <si>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</si>
  <si>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</si>
  <si>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</si>
  <si>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</si>
  <si>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</si>
  <si>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</si>
  <si>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</si>
  <si>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</si>
  <si>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</si>
  <si>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</si>
  <si>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</si>
  <si>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</si>
  <si>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</si>
  <si>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</si>
  <si>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</si>
  <si>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</si>
  <si>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</si>
  <si>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</si>
  <si>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</si>
  <si>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</si>
  <si>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</si>
  <si>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</si>
  <si>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</si>
  <si>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</si>
  <si>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</si>
  <si>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</si>
  <si>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</si>
  <si>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</si>
  <si>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</si>
  <si>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</si>
  <si>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</si>
  <si>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</si>
  <si>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</si>
  <si>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</si>
  <si>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</si>
  <si>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</si>
  <si>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</si>
  <si>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</si>
  <si>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</si>
  <si>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</si>
  <si>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</si>
  <si>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</si>
  <si>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</si>
  <si>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</si>
  <si>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</si>
  <si>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</si>
  <si>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</si>
  <si>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</si>
  <si>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</si>
  <si>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</si>
  <si>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</si>
  <si>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</si>
  <si>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</si>
  <si>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</si>
  <si>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</si>
  <si>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</si>
  <si>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</si>
  <si>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</si>
  <si>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</si>
  <si>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</si>
  <si>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</si>
  <si>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</si>
  <si>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</si>
  <si>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</si>
  <si>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</si>
  <si>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</si>
  <si>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</si>
  <si>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</si>
  <si>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</si>
  <si>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</si>
  <si>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</si>
  <si>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</si>
  <si>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</si>
  <si>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</si>
  <si>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</si>
  <si>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</si>
  <si>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</si>
  <si>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</si>
  <si>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</si>
  <si>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</si>
  <si>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</si>
  <si>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</si>
  <si>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</si>
  <si>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</si>
  <si>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</si>
  <si>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</si>
  <si>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</si>
  <si>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</si>
  <si>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</si>
  <si>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</si>
  <si>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</si>
  <si>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</si>
  <si>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</si>
  <si>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</si>
  <si>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</si>
  <si>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</si>
  <si>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</si>
  <si>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</si>
  <si>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</si>
  <si>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</si>
  <si>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</si>
  <si>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</si>
  <si>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</si>
  <si>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</si>
  <si>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</si>
  <si>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</si>
  <si>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</si>
  <si>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</si>
  <si>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</si>
  <si>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</si>
  <si>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</si>
  <si>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</si>
  <si>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</si>
  <si>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</si>
  <si>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</si>
  <si>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</si>
  <si>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</si>
  <si>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</si>
  <si>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</si>
  <si>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</si>
  <si>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</si>
  <si>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</si>
  <si>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</si>
  <si>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</si>
  <si>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</si>
  <si>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</si>
  <si>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</si>
  <si>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</si>
  <si>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</si>
  <si>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</si>
  <si>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</si>
  <si>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</si>
  <si>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</si>
  <si>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</si>
  <si>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</si>
  <si>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</si>
  <si>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</si>
  <si>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</si>
  <si>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</si>
  <si>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</si>
  <si>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</si>
  <si>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</si>
  <si>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</si>
  <si>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</si>
  <si>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</si>
  <si>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</si>
  <si>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</si>
  <si>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</si>
  <si>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</si>
  <si>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</si>
  <si>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</si>
  <si>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</si>
  <si>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</si>
  <si>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</si>
  <si>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</si>
  <si>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</si>
  <si>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</si>
  <si>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</si>
  <si>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</si>
  <si>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</si>
  <si>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</si>
  <si>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</si>
  <si>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</si>
  <si>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</si>
  <si>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</si>
  <si>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</si>
  <si>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</si>
  <si>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</si>
  <si>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</si>
  <si>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</si>
  <si>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</si>
  <si>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</si>
  <si>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</si>
  <si>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</si>
  <si>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</si>
  <si>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</si>
  <si>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</si>
  <si>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</si>
  <si>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</si>
  <si>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</si>
  <si>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</si>
  <si>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</si>
  <si>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</si>
  <si>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</si>
  <si>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</si>
  <si>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</si>
  <si>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</si>
  <si>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</si>
  <si>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</si>
  <si>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</si>
  <si>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</si>
  <si>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</si>
  <si>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</si>
  <si>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</si>
  <si>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</si>
  <si>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</si>
  <si>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</si>
  <si>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</si>
  <si>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</si>
  <si>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</si>
  <si>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</si>
  <si>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</si>
  <si>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</si>
  <si>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</si>
  <si>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</si>
  <si>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</si>
  <si>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</si>
  <si>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</si>
  <si>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</si>
  <si>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</si>
  <si>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</si>
  <si>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</si>
  <si>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</si>
  <si>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</si>
  <si>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</si>
  <si>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</si>
  <si>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</si>
  <si>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</si>
  <si>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</si>
  <si>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</si>
  <si>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</si>
  <si>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</si>
  <si>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</si>
  <si>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</si>
  <si>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</si>
  <si>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</si>
  <si>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</si>
  <si>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</si>
  <si>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</si>
  <si>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</si>
  <si>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</si>
  <si>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</si>
  <si>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</si>
  <si>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</si>
  <si>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</si>
  <si>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</si>
  <si>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</si>
  <si>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</si>
  <si>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</si>
  <si>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</si>
  <si>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</si>
  <si>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</si>
  <si>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</si>
  <si>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</si>
  <si>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</si>
  <si>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</si>
  <si>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</si>
  <si>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</si>
  <si>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</si>
  <si>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</si>
  <si>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</si>
  <si>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</si>
  <si>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</si>
  <si>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</si>
  <si>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</si>
  <si>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</si>
  <si>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</si>
  <si>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</si>
  <si>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</si>
  <si>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</si>
  <si>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</si>
  <si>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</si>
  <si>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</si>
  <si>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</si>
  <si>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</si>
  <si>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</si>
  <si>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</si>
  <si>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</si>
  <si>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</si>
  <si>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</si>
  <si>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</si>
  <si>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</si>
  <si>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</si>
  <si>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</si>
  <si>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</si>
  <si>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</si>
  <si>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</si>
  <si>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</si>
  <si>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</si>
  <si>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</si>
  <si>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</si>
  <si>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</si>
  <si>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</si>
  <si>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</si>
  <si>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</si>
  <si>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</si>
  <si>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</si>
  <si>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</si>
  <si>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</si>
  <si>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</si>
  <si>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</si>
  <si>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</si>
  <si>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</si>
  <si>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</si>
  <si>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</si>
  <si>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</si>
  <si>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</si>
  <si>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</si>
  <si>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</si>
  <si>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</si>
  <si>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</si>
  <si>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</si>
  <si>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</si>
  <si>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</si>
  <si>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</si>
  <si>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</si>
  <si>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</si>
  <si>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</si>
  <si>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</si>
  <si>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</si>
  <si>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</si>
  <si>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</si>
  <si>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</si>
  <si>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</si>
  <si>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</si>
  <si>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</si>
  <si>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</si>
  <si>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</si>
  <si>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</si>
  <si>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</si>
  <si>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</si>
  <si>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</si>
  <si>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</si>
  <si>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</si>
  <si>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</si>
  <si>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</si>
  <si>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</si>
  <si>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</si>
  <si>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</si>
  <si>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</si>
  <si>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</si>
  <si>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</si>
  <si>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</si>
  <si>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</si>
  <si>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</si>
  <si>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</si>
  <si>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</si>
  <si>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</si>
  <si>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</si>
  <si>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</si>
  <si>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</si>
  <si>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</si>
  <si>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</si>
  <si>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</si>
  <si>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</si>
  <si>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</si>
  <si>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</si>
  <si>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</si>
  <si>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</si>
  <si>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</si>
  <si>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</si>
  <si>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</si>
  <si>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</si>
  <si>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</si>
  <si>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</si>
  <si>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</si>
  <si>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</si>
  <si>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</si>
  <si>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</si>
  <si>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</si>
  <si>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</si>
  <si>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</si>
  <si>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</si>
  <si>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</si>
  <si>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</si>
  <si>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</si>
  <si>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</si>
  <si>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</si>
  <si>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</si>
  <si>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</si>
  <si>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</si>
  <si>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</si>
  <si>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</si>
  <si>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</si>
  <si>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</si>
  <si>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</si>
  <si>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</si>
  <si>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</si>
  <si>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</si>
  <si>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</si>
  <si>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</si>
  <si>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</si>
  <si>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</si>
  <si>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</si>
  <si>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</si>
  <si>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</si>
  <si>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</si>
  <si>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</si>
  <si>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</si>
  <si>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</si>
  <si>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</si>
  <si>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</si>
  <si>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</si>
  <si>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</si>
  <si>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</si>
  <si>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</si>
  <si>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</si>
  <si>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</si>
  <si>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</si>
  <si>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</si>
  <si>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</si>
  <si>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</si>
  <si>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</si>
  <si>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</si>
  <si>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</si>
  <si>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</si>
  <si>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</si>
  <si>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</si>
  <si>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</si>
  <si>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</si>
  <si>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</si>
  <si>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</si>
  <si>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</si>
  <si>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</si>
  <si>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</si>
  <si>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</si>
  <si>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</si>
  <si>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</si>
  <si>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</si>
  <si>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</si>
  <si>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</si>
  <si>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</si>
  <si>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</si>
  <si>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</si>
  <si>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</si>
  <si>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</si>
  <si>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</si>
  <si>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</si>
  <si>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</si>
  <si>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</si>
  <si>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</si>
  <si>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</si>
  <si>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</si>
  <si>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</si>
  <si>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</si>
  <si>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</si>
  <si>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</si>
  <si>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</si>
  <si>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</si>
  <si>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</si>
  <si>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</si>
  <si>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</si>
  <si>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</si>
  <si>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</si>
  <si>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</si>
  <si>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</si>
  <si>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</si>
  <si>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</si>
  <si>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</si>
  <si>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</si>
  <si>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</si>
  <si>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</si>
  <si>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</si>
  <si>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</si>
  <si>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</si>
  <si>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</si>
  <si>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</si>
  <si>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</si>
  <si>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</si>
  <si>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</si>
  <si>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</si>
  <si>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</si>
  <si>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</si>
  <si>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</si>
  <si>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</si>
  <si>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</si>
  <si>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</si>
  <si>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</si>
  <si>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</si>
  <si>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</si>
  <si>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</si>
  <si>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</si>
  <si>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</si>
  <si>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</si>
  <si>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</si>
  <si>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</si>
  <si>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</si>
  <si>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</si>
  <si>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</si>
  <si>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</si>
  <si>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</si>
  <si>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</si>
  <si>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</si>
  <si>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</si>
  <si>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</si>
  <si>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</si>
  <si>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</si>
  <si>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</si>
  <si>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</si>
  <si>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</si>
  <si>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</si>
  <si>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</si>
  <si>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</si>
  <si>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</si>
  <si>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</si>
  <si>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</si>
  <si>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</si>
  <si>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</si>
  <si>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</si>
  <si>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</si>
  <si>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</si>
  <si>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</si>
  <si>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</si>
  <si>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</si>
  <si>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</si>
  <si>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</si>
  <si>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</si>
  <si>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</si>
  <si>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</si>
  <si>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</si>
  <si>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</si>
  <si>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</si>
  <si>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</si>
  <si>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</si>
  <si>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</si>
  <si>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</si>
  <si>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</si>
  <si>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</si>
  <si>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</si>
  <si>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</si>
  <si>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</si>
  <si>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</si>
  <si>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</si>
  <si>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</si>
  <si>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</si>
  <si>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</si>
  <si>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</si>
  <si>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</si>
  <si>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</si>
  <si>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</si>
  <si>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</si>
  <si>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</si>
  <si>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</si>
  <si>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</si>
  <si>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</si>
  <si>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</si>
  <si>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</si>
  <si>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</si>
  <si>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</si>
  <si>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</si>
  <si>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</si>
  <si>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</si>
  <si>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</si>
  <si>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</si>
  <si>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</si>
  <si>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</si>
  <si>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</si>
  <si>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</si>
  <si>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</si>
  <si>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</si>
  <si>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</si>
  <si>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</si>
  <si>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</si>
  <si>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</si>
  <si>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</si>
  <si>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</si>
  <si>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</si>
  <si>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</si>
  <si>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</si>
  <si>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</si>
  <si>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</si>
  <si>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</si>
  <si>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</si>
  <si>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</si>
  <si>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</si>
  <si>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</si>
  <si>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</si>
  <si>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</si>
  <si>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</si>
  <si>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</si>
  <si>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</si>
  <si>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</si>
  <si>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</si>
  <si>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</si>
  <si>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</si>
  <si>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</si>
  <si>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</si>
  <si>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</si>
  <si>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</si>
  <si>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</si>
  <si>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</si>
  <si>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</si>
  <si>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</si>
  <si>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</si>
  <si>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</si>
  <si>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</si>
  <si>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</si>
  <si>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</si>
  <si>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</si>
  <si>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</si>
  <si>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</si>
  <si>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</si>
  <si>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</si>
  <si>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</si>
  <si>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</si>
  <si>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</si>
  <si>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</si>
  <si>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</si>
  <si>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</si>
  <si>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</si>
  <si>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</si>
  <si>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</si>
  <si>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</si>
  <si>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</si>
  <si>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</si>
  <si>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</si>
  <si>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</si>
  <si>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</si>
  <si>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</si>
  <si>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</si>
  <si>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</si>
  <si>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</si>
  <si>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</si>
  <si>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</si>
  <si>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</si>
  <si>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</si>
  <si>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</si>
  <si>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</si>
  <si>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</si>
  <si>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</si>
  <si>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</si>
  <si>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</si>
  <si>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</si>
  <si>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</si>
  <si>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</si>
  <si>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</si>
  <si>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</si>
  <si>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</si>
  <si>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</si>
  <si>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</si>
  <si>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</si>
  <si>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</si>
  <si>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</si>
  <si>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</si>
  <si>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</si>
  <si>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</si>
  <si>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</si>
  <si>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</si>
  <si>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</si>
  <si>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</si>
  <si>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</si>
  <si>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</si>
  <si>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</si>
  <si>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</si>
  <si>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</si>
  <si>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</si>
  <si>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</si>
  <si>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</si>
  <si>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</si>
  <si>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</si>
  <si>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</si>
  <si>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</si>
  <si>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</si>
  <si>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</si>
  <si>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</si>
  <si>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</si>
  <si>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</si>
  <si>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</si>
  <si>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</si>
  <si>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</si>
  <si>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</si>
  <si>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</si>
  <si>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</si>
  <si>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</si>
  <si>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</si>
  <si>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</si>
  <si>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</si>
  <si>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</si>
  <si>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</si>
  <si>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</si>
  <si>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</si>
  <si>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</si>
  <si>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</si>
  <si>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</si>
  <si>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</si>
  <si>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</si>
  <si>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</si>
  <si>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</si>
  <si>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</si>
  <si>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</si>
  <si>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</si>
  <si>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</si>
  <si>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</si>
  <si>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</si>
  <si>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</si>
  <si>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</si>
  <si>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</si>
  <si>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</si>
  <si>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</si>
  <si>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</si>
  <si>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</si>
  <si>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</si>
  <si>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</si>
  <si>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</si>
  <si>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</si>
  <si>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</si>
  <si>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</si>
  <si>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</si>
  <si>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</si>
  <si>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</si>
  <si>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</si>
  <si>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</si>
  <si>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</si>
  <si>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</si>
  <si>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</si>
  <si>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</si>
  <si>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</si>
  <si>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</si>
  <si>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</si>
  <si>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</si>
  <si>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</si>
  <si>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</si>
  <si>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</si>
  <si>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</si>
  <si>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</si>
  <si>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</si>
  <si>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</si>
  <si>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</si>
  <si>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</si>
  <si>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</si>
  <si>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</si>
  <si>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</si>
  <si>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</si>
  <si>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</si>
  <si>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</si>
  <si>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</si>
  <si>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</si>
  <si>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</si>
  <si>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</si>
  <si>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</si>
  <si>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</si>
  <si>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</si>
  <si>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</si>
  <si>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</si>
  <si>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</si>
  <si>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</si>
  <si>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</si>
  <si>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</si>
  <si>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</si>
  <si>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</si>
  <si>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</si>
  <si>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</si>
  <si>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</si>
  <si>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</si>
  <si>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</si>
  <si>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</si>
  <si>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</si>
  <si>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</si>
  <si>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</si>
  <si>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</si>
  <si>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</si>
  <si>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</si>
  <si>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</si>
  <si>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</si>
  <si>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</si>
  <si>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</si>
  <si>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</si>
  <si>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</si>
  <si>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</si>
  <si>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</si>
  <si>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</si>
  <si>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</si>
  <si>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</si>
  <si>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</si>
  <si>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</si>
  <si>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</si>
  <si>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</si>
  <si>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</si>
  <si>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</si>
  <si>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</si>
  <si>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</si>
  <si>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</si>
  <si>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</si>
  <si>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</si>
  <si>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</si>
  <si>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</si>
  <si>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</si>
  <si>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</si>
  <si>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</si>
  <si>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</si>
  <si>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</si>
  <si>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</si>
  <si>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</si>
  <si>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</si>
  <si>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</si>
  <si>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</si>
  <si>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</si>
  <si>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</si>
  <si>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</si>
  <si>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</si>
  <si>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</si>
  <si>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</si>
  <si>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</si>
  <si>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</si>
  <si>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</si>
  <si>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</si>
  <si>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</si>
  <si>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</si>
  <si>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</si>
  <si>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</si>
  <si>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</si>
  <si>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</si>
  <si>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</si>
  <si>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</si>
  <si>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</si>
  <si>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</si>
  <si>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</si>
  <si>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</si>
  <si>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</si>
  <si>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</si>
  <si>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</si>
  <si>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</si>
  <si>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</si>
  <si>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</si>
  <si>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</si>
  <si>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</si>
  <si>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</si>
  <si>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</si>
  <si>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</si>
  <si>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</si>
  <si>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</si>
  <si>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</si>
  <si>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</si>
  <si>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</si>
  <si>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</si>
  <si>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</si>
  <si>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</si>
  <si>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</si>
  <si>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</si>
  <si>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</si>
  <si>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</si>
  <si>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</si>
  <si>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</si>
  <si>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</si>
  <si>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</si>
  <si>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</si>
  <si>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</si>
  <si>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</si>
  <si>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</si>
  <si>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</si>
  <si>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</si>
  <si>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</si>
  <si>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</si>
  <si>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</si>
  <si>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</si>
  <si>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</si>
  <si>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</si>
  <si>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</si>
  <si>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</si>
  <si>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</si>
  <si>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</si>
  <si>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</si>
  <si>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</si>
  <si>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</si>
  <si>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</si>
  <si>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</si>
  <si>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</si>
  <si>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</si>
  <si>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</si>
  <si>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</si>
  <si>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</si>
  <si>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</si>
  <si>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</si>
  <si>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</si>
  <si>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</si>
  <si>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</si>
  <si>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</si>
  <si>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</si>
  <si>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</si>
  <si>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</si>
  <si>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</si>
  <si>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</si>
  <si>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</si>
  <si>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</si>
  <si>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</si>
  <si>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</si>
  <si>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</si>
  <si>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</si>
  <si>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</si>
  <si>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</si>
  <si>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</si>
  <si>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</si>
  <si>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</si>
  <si>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</si>
  <si>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</si>
  <si>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</si>
  <si>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</si>
  <si>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</si>
  <si>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</si>
  <si>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</si>
  <si>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</si>
  <si>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</si>
  <si>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</si>
  <si>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</si>
  <si>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</si>
  <si>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</si>
  <si>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</si>
  <si>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</si>
  <si>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</si>
  <si>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</si>
  <si>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</si>
  <si>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</si>
  <si>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</si>
  <si>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</si>
  <si>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</si>
  <si>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</si>
  <si>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</si>
  <si>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</si>
  <si>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</si>
  <si>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</si>
  <si>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</si>
  <si>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</si>
  <si>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</si>
  <si>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</si>
  <si>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</si>
  <si>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</si>
  <si>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</si>
  <si>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</si>
  <si>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</si>
  <si>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</si>
  <si>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</si>
  <si>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</si>
  <si>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</si>
  <si>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</si>
  <si>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</si>
  <si>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</si>
  <si>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</si>
  <si>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</si>
  <si>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</si>
  <si>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</si>
  <si>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</si>
  <si>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</si>
  <si>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</si>
  <si>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</si>
  <si>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</si>
  <si>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</si>
  <si>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</si>
  <si>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</si>
  <si>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</si>
  <si>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</si>
  <si>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</si>
  <si>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</si>
  <si>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</si>
  <si>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</si>
  <si>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</si>
  <si>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</si>
  <si>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</si>
  <si>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</si>
  <si>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</si>
  <si>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</si>
  <si>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</si>
  <si>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</si>
  <si>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</si>
  <si>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</si>
  <si>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</si>
  <si>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</si>
  <si>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</si>
  <si>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</si>
  <si>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</si>
  <si>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</si>
  <si>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</si>
  <si>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</si>
  <si>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</si>
  <si>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</si>
  <si>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</si>
  <si>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</si>
  <si>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</si>
  <si>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</si>
  <si>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</si>
  <si>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</si>
  <si>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</si>
  <si>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</si>
  <si>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</si>
  <si>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</si>
  <si>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</si>
  <si>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</si>
  <si>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</si>
  <si>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</si>
  <si>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</si>
  <si>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</si>
  <si>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</si>
  <si>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</si>
  <si>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</si>
  <si>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</si>
  <si>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</si>
  <si>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</si>
  <si>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</si>
  <si>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</si>
  <si>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</si>
  <si>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</si>
  <si>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</si>
  <si>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</si>
  <si>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</si>
  <si>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</si>
  <si>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</si>
  <si>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</si>
  <si>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</si>
  <si>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</si>
  <si>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</si>
  <si>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</si>
  <si>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</si>
  <si>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</si>
  <si>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</si>
  <si>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</si>
  <si>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</si>
  <si>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</si>
  <si>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</si>
  <si>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</si>
  <si>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</si>
  <si>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</si>
  <si>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</si>
  <si>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</si>
  <si>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</si>
  <si>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</si>
  <si>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</si>
  <si>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</si>
  <si>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</si>
  <si>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</si>
  <si>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</si>
  <si>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</si>
  <si>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</si>
  <si>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</si>
  <si>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</si>
  <si>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</si>
  <si>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</si>
  <si>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</si>
  <si>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</si>
  <si>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</si>
  <si>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</si>
  <si>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</si>
  <si>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</si>
  <si>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</si>
  <si>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</si>
  <si>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</si>
  <si>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</si>
  <si>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</si>
  <si>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</si>
  <si>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</si>
  <si>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</si>
  <si>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</si>
  <si>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</si>
  <si>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</si>
  <si>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</si>
  <si>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</si>
  <si>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</si>
  <si>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</si>
  <si>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</si>
  <si>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</si>
  <si>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</si>
  <si>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</si>
  <si>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</si>
  <si>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</si>
  <si>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</si>
  <si>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</si>
  <si>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</si>
  <si>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</si>
  <si>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</si>
  <si>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</si>
  <si>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</si>
  <si>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</si>
  <si>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</si>
  <si>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</si>
  <si>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</si>
  <si>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</si>
  <si>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</si>
  <si>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</si>
  <si>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</si>
  <si>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</si>
  <si>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</si>
  <si>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</si>
  <si>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</si>
  <si>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</si>
  <si>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</si>
  <si>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</si>
  <si>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</si>
  <si>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</si>
  <si>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</si>
  <si>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</si>
  <si>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</si>
  <si>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</si>
  <si>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</si>
  <si>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</si>
  <si>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</si>
  <si>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</si>
  <si>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</si>
  <si>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</si>
  <si>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</si>
  <si>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</si>
  <si>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</si>
  <si>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</si>
  <si>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</si>
  <si>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</si>
  <si>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</si>
  <si>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</si>
  <si>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</si>
  <si>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</si>
  <si>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</si>
  <si>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</si>
  <si>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</si>
  <si>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</si>
  <si>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</si>
  <si>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</si>
  <si>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</si>
  <si>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</si>
  <si>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</si>
  <si>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</si>
  <si>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</si>
  <si>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</si>
  <si>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</si>
  <si>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</si>
  <si>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</si>
  <si>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</si>
  <si>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</si>
  <si>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</si>
  <si>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</si>
  <si>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</si>
  <si>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</si>
  <si>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</si>
  <si>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</si>
  <si>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</si>
  <si>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</si>
  <si>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</si>
  <si>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</si>
  <si>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</si>
  <si>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</si>
  <si>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</si>
  <si>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</si>
  <si>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</si>
  <si>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</si>
  <si>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</si>
  <si>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</si>
  <si>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</si>
  <si>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</si>
  <si>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</si>
  <si>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</si>
  <si>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</si>
  <si>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</si>
  <si>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</si>
  <si>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</si>
  <si>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</si>
  <si>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</si>
  <si>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</si>
  <si>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</si>
  <si>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</si>
  <si>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</si>
  <si>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</si>
  <si>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</si>
  <si>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</si>
  <si>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</si>
  <si>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</si>
  <si>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</si>
  <si>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</si>
  <si>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</si>
  <si>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</si>
  <si>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</si>
  <si>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</si>
  <si>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</si>
  <si>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</si>
  <si>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</si>
  <si>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</si>
  <si>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</si>
  <si>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</si>
  <si>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</si>
  <si>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</si>
  <si>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</si>
  <si>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</si>
  <si>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</si>
  <si>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</si>
  <si>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</si>
  <si>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</si>
  <si>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</si>
  <si>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</si>
  <si>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</si>
  <si>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</si>
  <si>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</si>
  <si>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</si>
  <si>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</si>
  <si>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</si>
  <si>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</si>
  <si>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</si>
  <si>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</si>
  <si>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</si>
  <si>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</si>
  <si>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</si>
  <si>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</si>
  <si>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</si>
  <si>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</si>
  <si>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</si>
  <si>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</si>
  <si>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</si>
  <si>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</si>
  <si>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</si>
  <si>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</si>
  <si>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</si>
  <si>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</si>
  <si>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</si>
  <si>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</si>
  <si>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</si>
  <si>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</si>
  <si>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</si>
  <si>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</si>
  <si>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</si>
  <si>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</si>
  <si>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</si>
  <si>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</si>
  <si>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</si>
  <si>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</si>
  <si>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</si>
  <si>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</si>
  <si>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</si>
  <si>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</si>
  <si>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</si>
  <si>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</si>
  <si>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</si>
  <si>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</si>
  <si>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</si>
  <si>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</si>
  <si>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</si>
  <si>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</si>
  <si>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</si>
  <si>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</si>
  <si>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</si>
  <si>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</si>
  <si>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</si>
  <si>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</si>
  <si>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</si>
  <si>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</si>
  <si>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</si>
  <si>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</si>
  <si>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</si>
  <si>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</si>
  <si>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</si>
  <si>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</si>
  <si>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</si>
  <si>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</si>
  <si>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</si>
  <si>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</si>
  <si>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</si>
  <si>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</si>
  <si>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</si>
  <si>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</si>
  <si>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</si>
  <si>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</si>
  <si>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</si>
  <si>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</si>
  <si>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</si>
  <si>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</si>
  <si>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</si>
  <si>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</si>
  <si>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</si>
  <si>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</si>
  <si>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</si>
  <si>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</si>
  <si>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</si>
  <si>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</si>
  <si>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</si>
  <si>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</si>
  <si>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</si>
  <si>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</si>
  <si>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</si>
  <si>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</si>
  <si>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</si>
  <si>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</si>
  <si>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</si>
  <si>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</si>
  <si>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</si>
  <si>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</si>
  <si>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</si>
  <si>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</si>
  <si>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</si>
  <si>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</si>
  <si>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</si>
  <si>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</si>
  <si>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</si>
  <si>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</si>
  <si>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</si>
  <si>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</si>
  <si>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</si>
  <si>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</si>
  <si>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</si>
  <si>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</si>
  <si>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</si>
  <si>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</si>
  <si>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</si>
  <si>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</si>
  <si>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</si>
  <si>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</si>
  <si>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</si>
  <si>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</si>
  <si>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</si>
  <si>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</si>
  <si>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</si>
  <si>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</si>
  <si>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</si>
  <si>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</si>
  <si>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</si>
  <si>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</si>
  <si>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</si>
  <si>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</si>
  <si>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</si>
  <si>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</si>
  <si>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</si>
  <si>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</si>
  <si>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</si>
  <si>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</si>
  <si>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</si>
  <si>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</si>
  <si>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</si>
  <si>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</si>
  <si>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</si>
  <si>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</si>
  <si>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</si>
  <si>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</si>
  <si>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</si>
  <si>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</si>
  <si>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</si>
  <si>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</si>
  <si>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</si>
  <si>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</si>
  <si>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</si>
  <si>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</si>
  <si>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</si>
  <si>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</si>
  <si>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</si>
  <si>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</si>
  <si>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</si>
  <si>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</si>
  <si>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</si>
  <si>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</si>
  <si>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</si>
  <si>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</si>
  <si>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</si>
  <si>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</si>
  <si>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</si>
  <si>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</si>
  <si>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</si>
  <si>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</si>
  <si>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</si>
  <si>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</si>
  <si>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</si>
  <si>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</si>
  <si>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</si>
  <si>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</si>
  <si>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</si>
  <si>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</si>
  <si>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</si>
  <si>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</si>
  <si>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</si>
  <si>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</si>
  <si>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</si>
  <si>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</si>
  <si>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</si>
  <si>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</si>
  <si>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</si>
  <si>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</si>
  <si>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</si>
  <si>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</si>
  <si>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</si>
  <si>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</si>
  <si>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</si>
  <si>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</si>
  <si>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</si>
  <si>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</si>
  <si>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</si>
  <si>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</si>
  <si>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</si>
  <si>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</si>
  <si>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</si>
  <si>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</si>
  <si>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</si>
  <si>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</si>
  <si>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</si>
  <si>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</si>
  <si>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</si>
  <si>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</si>
  <si>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</si>
  <si>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</si>
  <si>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</si>
  <si>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</si>
  <si>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</si>
  <si>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</si>
  <si>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</si>
  <si>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</si>
  <si>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</si>
  <si>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</si>
  <si>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</si>
  <si>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</si>
  <si>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</si>
  <si>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</si>
  <si>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</si>
  <si>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</si>
  <si>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</si>
  <si>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</si>
  <si>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</si>
  <si>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</si>
  <si>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</si>
  <si>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</si>
  <si>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</si>
  <si>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</si>
  <si>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</si>
  <si>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</si>
  <si>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</si>
  <si>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</si>
  <si>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</si>
  <si>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</si>
  <si>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</si>
  <si>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</si>
  <si>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</si>
  <si>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</si>
  <si>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</si>
  <si>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</si>
  <si>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</si>
  <si>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</si>
  <si>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</si>
  <si>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</si>
  <si>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</si>
  <si>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</si>
  <si>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</si>
  <si>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</si>
  <si>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</si>
  <si>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</si>
  <si>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</si>
  <si>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</si>
  <si>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</si>
  <si>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</si>
  <si>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</si>
  <si>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</si>
  <si>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</si>
  <si>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</si>
  <si>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</si>
  <si>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</si>
  <si>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</si>
  <si>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</si>
  <si>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</si>
  <si>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</si>
  <si>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</si>
  <si>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</si>
  <si>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</si>
  <si>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</si>
  <si>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</si>
  <si>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</si>
  <si>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</si>
  <si>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</si>
  <si>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</si>
  <si>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</si>
  <si>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</si>
  <si>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</si>
  <si>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</si>
  <si>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</si>
  <si>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</si>
  <si>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</si>
  <si>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</si>
  <si>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</si>
  <si>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</si>
  <si>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</si>
  <si>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</si>
  <si>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</si>
  <si>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</si>
  <si>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</si>
  <si>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</si>
  <si>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</si>
  <si>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</si>
  <si>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</si>
  <si>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</si>
  <si>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</si>
  <si>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</si>
  <si>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</si>
  <si>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</si>
  <si>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</si>
  <si>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</si>
  <si>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</si>
  <si>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</si>
  <si>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</si>
  <si>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</si>
  <si>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</si>
  <si>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</si>
  <si>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</si>
  <si>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</si>
  <si>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</si>
  <si>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</si>
  <si>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</si>
  <si>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</si>
  <si>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</si>
  <si>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</si>
  <si>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</si>
  <si>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</si>
  <si>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</si>
  <si>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</si>
  <si>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</si>
  <si>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</si>
  <si>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</si>
  <si>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</si>
  <si>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</si>
  <si>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</si>
  <si>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</si>
  <si>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</si>
  <si>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</si>
  <si>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</si>
  <si>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</si>
  <si>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</si>
  <si>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</si>
  <si>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</si>
  <si>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</si>
  <si>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</si>
  <si>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</si>
  <si>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</si>
  <si>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</si>
  <si>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</si>
  <si>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</si>
  <si>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</si>
  <si>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</si>
  <si>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</si>
  <si>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</si>
  <si>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</si>
  <si>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</si>
  <si>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</si>
  <si>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</si>
  <si>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</si>
  <si>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</si>
  <si>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</si>
  <si>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</si>
  <si>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</si>
  <si>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</si>
  <si>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</si>
  <si>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</si>
  <si>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</si>
  <si>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</si>
  <si>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</si>
  <si>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</si>
  <si>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</si>
  <si>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</si>
  <si>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</si>
  <si>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</si>
  <si>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</si>
  <si>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</si>
  <si>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</si>
  <si>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</si>
  <si>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</si>
  <si>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</si>
  <si>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</si>
  <si>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</si>
  <si>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</si>
  <si>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</si>
  <si>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</si>
  <si>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</si>
  <si>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</si>
  <si>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</si>
  <si>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</si>
  <si>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</si>
  <si>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</si>
  <si>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</si>
  <si>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</si>
  <si>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</si>
  <si>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</si>
  <si>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</si>
  <si>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</si>
  <si>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</si>
  <si>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</si>
  <si>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</si>
  <si>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</si>
  <si>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</si>
  <si>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</si>
  <si>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</si>
  <si>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</si>
  <si>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</si>
  <si>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</si>
  <si>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</si>
  <si>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</si>
  <si>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</si>
  <si>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</si>
  <si>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</si>
  <si>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</si>
  <si>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</si>
  <si>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</si>
  <si>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</si>
  <si>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</si>
  <si>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</si>
  <si>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</si>
  <si>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</si>
  <si>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</si>
  <si>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</si>
  <si>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</si>
  <si>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</si>
  <si>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</si>
  <si>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</si>
  <si>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</si>
  <si>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</si>
  <si>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</si>
  <si>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</si>
  <si>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</si>
  <si>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</si>
  <si>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</si>
  <si>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</si>
  <si>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</si>
  <si>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</si>
  <si>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</si>
  <si>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</si>
  <si>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</si>
  <si>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</si>
  <si>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</si>
  <si>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</si>
  <si>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</si>
  <si>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</si>
  <si>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</si>
  <si>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</si>
  <si>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</si>
  <si>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</si>
  <si>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</si>
  <si>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</si>
  <si>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</si>
  <si>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</si>
  <si>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</si>
  <si>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</si>
  <si>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</si>
  <si>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</si>
  <si>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</si>
  <si>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</si>
  <si>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</si>
  <si>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</si>
  <si>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</si>
  <si>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</si>
  <si>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</si>
  <si>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</si>
  <si>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</si>
  <si>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</si>
  <si>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</si>
  <si>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</si>
  <si>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</si>
  <si>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</si>
  <si>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</si>
  <si>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</si>
  <si>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</si>
  <si>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</si>
  <si>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</si>
  <si>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</si>
  <si>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</si>
  <si>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</si>
  <si>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</si>
  <si>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</si>
  <si>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</si>
  <si>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</si>
  <si>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</si>
  <si>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</si>
  <si>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</si>
  <si>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</si>
  <si>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</si>
  <si>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</si>
  <si>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</si>
  <si>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</si>
  <si>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</si>
  <si>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</si>
  <si>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</si>
  <si>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</si>
  <si>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</si>
  <si>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</si>
  <si>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</si>
  <si>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</si>
  <si>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</si>
  <si>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</si>
  <si>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</si>
  <si>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</si>
  <si>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</si>
  <si>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</si>
  <si>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</si>
  <si>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</si>
  <si>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</si>
  <si>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</si>
  <si>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</si>
  <si>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</si>
  <si>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</si>
  <si>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</si>
  <si>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</si>
  <si>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</si>
  <si>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</si>
  <si>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</si>
  <si>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</si>
  <si>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</si>
  <si>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</si>
  <si>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</si>
  <si>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</si>
  <si>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</si>
  <si>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</si>
  <si>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</si>
  <si>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</si>
  <si>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</si>
  <si>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</si>
  <si>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</si>
  <si>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</si>
  <si>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</si>
  <si>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</si>
  <si>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</si>
  <si>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</si>
  <si>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</si>
  <si>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</si>
  <si>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</si>
  <si>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</si>
  <si>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</si>
  <si>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</si>
  <si>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</si>
  <si>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</si>
  <si>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</si>
  <si>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</si>
  <si>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</si>
  <si>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</si>
  <si>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</si>
  <si>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</si>
  <si>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</si>
  <si>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</si>
  <si>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</si>
  <si>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</si>
  <si>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</si>
  <si>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</si>
  <si>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</si>
  <si>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</si>
  <si>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</si>
  <si>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</si>
  <si>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</si>
  <si>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</si>
  <si>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</si>
  <si>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</si>
  <si>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</si>
  <si>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</si>
  <si>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</si>
  <si>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</si>
  <si>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</si>
  <si>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</si>
  <si>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</si>
  <si>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</si>
  <si>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</si>
  <si>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</si>
  <si>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</si>
  <si>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</si>
  <si>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</si>
  <si>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</si>
  <si>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</si>
  <si>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</si>
  <si>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</si>
  <si>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</si>
  <si>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</si>
  <si>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</si>
  <si>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</si>
  <si>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</si>
  <si>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</si>
  <si>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</si>
  <si>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</si>
  <si>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</si>
  <si>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</si>
  <si>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</si>
  <si>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</si>
  <si>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</si>
  <si>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</si>
  <si>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</si>
  <si>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</si>
  <si>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</si>
  <si>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</si>
  <si>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</si>
  <si>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</si>
  <si>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</si>
  <si>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</si>
  <si>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</si>
  <si>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</si>
  <si>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</si>
  <si>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</si>
  <si>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</si>
  <si>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</si>
  <si>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</si>
  <si>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</si>
  <si>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</si>
  <si>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</si>
  <si>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</si>
  <si>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</si>
  <si>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</si>
  <si>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</si>
  <si>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</si>
  <si>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</si>
  <si>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</si>
  <si>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</si>
  <si>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</si>
  <si>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</si>
  <si>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</si>
  <si>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</si>
  <si>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</si>
  <si>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</si>
  <si>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</si>
  <si>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</si>
  <si>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</si>
  <si>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</si>
  <si>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</si>
  <si>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</si>
  <si>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</si>
  <si>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</si>
  <si>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</si>
  <si>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</si>
  <si>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</si>
  <si>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</si>
  <si>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</si>
  <si>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</si>
  <si>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</si>
  <si>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</si>
  <si>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</si>
  <si>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</si>
  <si>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</si>
  <si>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</si>
  <si>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</si>
  <si>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</si>
  <si>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</si>
  <si>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</si>
  <si>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</si>
  <si>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</si>
  <si>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</si>
  <si>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</si>
  <si>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</si>
  <si>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</si>
  <si>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</si>
  <si>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</si>
  <si>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</si>
  <si>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</si>
  <si>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</si>
  <si>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</si>
  <si>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</si>
  <si>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</si>
  <si>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</si>
  <si>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</si>
  <si>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</si>
  <si>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</si>
  <si>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</si>
  <si>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</si>
  <si>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</si>
  <si>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</si>
  <si>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</si>
  <si>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</si>
  <si>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</si>
  <si>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</si>
  <si>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</si>
  <si>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</si>
  <si>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</si>
  <si>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</si>
  <si>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</si>
  <si>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</si>
  <si>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</si>
  <si>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</si>
  <si>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</si>
  <si>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</si>
  <si>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</si>
  <si>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</si>
  <si>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</si>
  <si>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</si>
  <si>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</si>
  <si>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</si>
  <si>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</si>
  <si>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</si>
  <si>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</si>
  <si>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</si>
  <si>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</si>
  <si>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</si>
  <si>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</si>
  <si>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</si>
  <si>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</si>
  <si>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</si>
  <si>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</si>
  <si>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</si>
  <si>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</si>
  <si>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</si>
  <si>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</si>
  <si>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</si>
  <si>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</si>
  <si>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</si>
  <si>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</si>
  <si>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</si>
  <si>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</si>
  <si>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</si>
  <si>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</si>
  <si>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</si>
  <si>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</si>
  <si>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</si>
  <si>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</si>
  <si>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</si>
  <si>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</si>
  <si>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</si>
  <si>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</si>
  <si>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</si>
  <si>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</si>
  <si>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</si>
  <si>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</si>
  <si>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</si>
  <si>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</si>
  <si>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</si>
  <si>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</si>
  <si>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</si>
  <si>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</si>
  <si>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</si>
  <si>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</si>
  <si>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</si>
  <si>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</si>
  <si>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</si>
  <si>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</si>
  <si>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</si>
  <si>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</si>
  <si>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</si>
  <si>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</si>
  <si>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</si>
  <si>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</si>
  <si>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</si>
  <si>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</si>
  <si>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</si>
  <si>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</si>
  <si>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</si>
  <si>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</si>
  <si>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</si>
  <si>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</si>
  <si>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</si>
  <si>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</si>
  <si>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</si>
  <si>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</si>
  <si>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</si>
  <si>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</si>
  <si>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</si>
  <si>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</si>
  <si>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</si>
  <si>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</si>
  <si>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</si>
  <si>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</si>
  <si>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</si>
  <si>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</si>
  <si>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</si>
  <si>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</si>
  <si>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</si>
  <si>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</si>
  <si>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</si>
  <si>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</si>
  <si>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</si>
  <si>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</si>
  <si>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</si>
  <si>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</si>
  <si>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</si>
  <si>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</si>
  <si>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</si>
  <si>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</si>
  <si>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</si>
  <si>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</si>
  <si>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</si>
  <si>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</si>
  <si>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</si>
  <si>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</si>
  <si>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</si>
  <si>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</si>
  <si>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</si>
  <si>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</si>
  <si>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</si>
  <si>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</si>
  <si>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</si>
  <si>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</si>
  <si>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</si>
  <si>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</si>
  <si>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</si>
  <si>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</si>
  <si>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</si>
  <si>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</si>
  <si>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</si>
  <si>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</si>
  <si>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</si>
  <si>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</si>
  <si>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</si>
  <si>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</si>
  <si>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</si>
  <si>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</si>
  <si>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</si>
  <si>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</si>
  <si>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</si>
  <si>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</si>
  <si>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</si>
  <si>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</si>
  <si>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</si>
  <si>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</si>
  <si>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</si>
  <si>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</si>
  <si>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</si>
  <si>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</si>
  <si>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</si>
  <si>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</si>
  <si>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</si>
  <si>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</si>
  <si>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</si>
  <si>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</si>
  <si>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</si>
  <si>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</si>
  <si>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</si>
  <si>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</si>
  <si>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</si>
  <si>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</si>
  <si>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</si>
  <si>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</si>
  <si>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</si>
  <si>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</si>
  <si>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</si>
  <si>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</si>
  <si>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</si>
  <si>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</si>
  <si>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</si>
  <si>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</si>
  <si>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</si>
  <si>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</si>
  <si>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</si>
  <si>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</si>
  <si>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</si>
  <si>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</si>
  <si>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</si>
  <si>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</si>
  <si>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</si>
  <si>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</si>
  <si>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</si>
  <si>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</si>
  <si>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</si>
  <si>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</si>
  <si>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</si>
  <si>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</si>
  <si>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</si>
  <si>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</si>
  <si>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</si>
  <si>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</si>
  <si>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</si>
  <si>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</si>
  <si>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</si>
  <si>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</si>
  <si>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</si>
  <si>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</si>
  <si>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</si>
  <si>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</si>
  <si>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</si>
  <si>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</si>
  <si>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</si>
  <si>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</si>
  <si>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</si>
  <si>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</si>
  <si>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</si>
  <si>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</si>
  <si>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</si>
  <si>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</si>
  <si>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</si>
  <si>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</si>
  <si>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</si>
  <si>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</si>
  <si>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</si>
  <si>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</si>
  <si>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</si>
  <si>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</si>
  <si>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</si>
  <si>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</si>
  <si>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</si>
  <si>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</si>
  <si>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</si>
  <si>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</si>
  <si>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</si>
  <si>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</si>
  <si>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</si>
  <si>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</si>
  <si>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</si>
  <si>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</si>
  <si>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</si>
  <si>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</si>
  <si>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</si>
  <si>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</si>
  <si>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</si>
  <si>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</si>
  <si>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</si>
  <si>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</si>
  <si>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</si>
  <si>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</si>
  <si>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</si>
  <si>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</si>
  <si>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</si>
  <si>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</si>
  <si>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</si>
  <si>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</si>
  <si>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</si>
  <si>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</si>
  <si>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</si>
  <si>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</si>
  <si>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</si>
  <si>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</si>
  <si>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</si>
  <si>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</si>
  <si>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</si>
  <si>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</si>
  <si>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</si>
  <si>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</si>
  <si>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</si>
  <si>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</si>
  <si>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</si>
  <si>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</si>
  <si>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</si>
  <si>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</si>
  <si>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</si>
  <si>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</si>
  <si>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</si>
  <si>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</si>
  <si>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</si>
  <si>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</si>
  <si>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</si>
  <si>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</si>
  <si>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</si>
  <si>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</si>
  <si>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</si>
  <si>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</si>
  <si>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</si>
  <si>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</si>
  <si>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</si>
  <si>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</si>
  <si>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</si>
  <si>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</si>
  <si>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</si>
  <si>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</si>
  <si>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</si>
  <si>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</si>
  <si>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</si>
  <si>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</si>
  <si>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</si>
  <si>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</si>
  <si>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</si>
  <si>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</si>
  <si>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</si>
  <si>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</si>
  <si>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</si>
  <si>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</si>
  <si>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</si>
  <si>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</si>
  <si>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</si>
  <si>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</si>
  <si>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</si>
  <si>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</si>
  <si>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</si>
  <si>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</si>
  <si>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</si>
  <si>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</si>
  <si>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</si>
  <si>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</si>
  <si>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</si>
  <si>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</si>
  <si>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</si>
  <si>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</si>
  <si>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</si>
  <si>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</si>
  <si>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</si>
  <si>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</si>
  <si>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</si>
  <si>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</si>
  <si>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</si>
  <si>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</si>
  <si>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</si>
  <si>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</si>
  <si>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</si>
  <si>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</si>
  <si>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</si>
  <si>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</si>
  <si>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</si>
  <si>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</si>
  <si>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</si>
  <si>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</si>
  <si>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</si>
  <si>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</si>
  <si>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</si>
  <si>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</si>
  <si>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</si>
  <si>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</si>
  <si>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</si>
  <si>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</si>
  <si>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</si>
  <si>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</si>
  <si>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</si>
  <si>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</si>
  <si>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</si>
  <si>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</si>
  <si>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</si>
  <si>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</si>
  <si>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</si>
  <si>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</si>
  <si>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</si>
  <si>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</si>
  <si>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</si>
  <si>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</si>
  <si>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</si>
  <si>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</si>
  <si>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</si>
  <si>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</si>
  <si>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</si>
  <si>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</si>
  <si>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</si>
  <si>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</si>
  <si>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</si>
  <si>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</si>
  <si>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</si>
  <si>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</si>
  <si>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</si>
  <si>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</si>
  <si>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</si>
  <si>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</si>
  <si>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</si>
  <si>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</si>
  <si>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</si>
  <si>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</si>
  <si>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</si>
  <si>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</si>
  <si>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</si>
  <si>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</si>
  <si>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</si>
  <si>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</si>
  <si>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</si>
  <si>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</si>
  <si>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</si>
  <si>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</si>
  <si>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</si>
  <si>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</si>
  <si>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</si>
  <si>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</si>
  <si>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</si>
  <si>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</si>
  <si>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</si>
  <si>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</si>
  <si>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</si>
  <si>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</si>
  <si>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</si>
  <si>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</si>
  <si>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</si>
  <si>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</si>
  <si>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</si>
  <si>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</si>
  <si>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</si>
  <si>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</si>
  <si>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</si>
  <si>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</si>
  <si>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</si>
  <si>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</si>
  <si>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</si>
  <si>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</si>
  <si>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</si>
  <si>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</si>
  <si>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</si>
  <si>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</si>
  <si>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</si>
  <si>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</si>
  <si>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</si>
  <si>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</si>
  <si>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</si>
  <si>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</si>
  <si>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</si>
  <si>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</si>
  <si>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</si>
  <si>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</si>
  <si>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</si>
  <si>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</si>
  <si>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</si>
  <si>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</si>
  <si>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</si>
  <si>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</si>
  <si>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</si>
  <si>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</si>
  <si>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</si>
  <si>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</si>
  <si>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</si>
  <si>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</si>
  <si>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</si>
  <si>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</si>
  <si>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</si>
  <si>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</si>
  <si>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</si>
  <si>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</si>
  <si>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</si>
  <si>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</si>
  <si>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</si>
  <si>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</si>
  <si>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</si>
  <si>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</si>
  <si>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</si>
  <si>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</si>
  <si>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</si>
  <si>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</si>
  <si>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</si>
  <si>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</si>
  <si>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</si>
  <si>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</si>
  <si>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</si>
  <si>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</si>
  <si>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</si>
  <si>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</si>
  <si>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</si>
  <si>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</si>
  <si>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</si>
  <si>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</si>
  <si>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</si>
  <si>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</si>
  <si>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</si>
  <si>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</si>
  <si>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</si>
  <si>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</si>
  <si>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</si>
  <si>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</si>
  <si>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</si>
  <si>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</si>
  <si>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</si>
  <si>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</si>
  <si>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</si>
  <si>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</si>
  <si>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</si>
  <si>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</si>
  <si>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</si>
  <si>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</si>
  <si>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</si>
  <si>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</si>
  <si>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</si>
  <si>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</si>
  <si>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</si>
  <si>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</si>
  <si>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</si>
  <si>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</si>
  <si>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</si>
  <si>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</si>
  <si>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</si>
  <si>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</si>
  <si>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</si>
  <si>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</si>
  <si>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</si>
  <si>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</si>
  <si>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</si>
  <si>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</si>
  <si>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</si>
  <si>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</si>
  <si>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</si>
  <si>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</si>
  <si>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</si>
  <si>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</si>
  <si>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</si>
  <si>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</si>
  <si>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</si>
  <si>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</si>
  <si>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</si>
  <si>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</si>
  <si>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</si>
  <si>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</si>
  <si>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</si>
  <si>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</si>
  <si>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</si>
  <si>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</si>
  <si>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</si>
  <si>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</si>
  <si>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</si>
  <si>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</si>
  <si>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</si>
  <si>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</si>
  <si>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</si>
  <si>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</si>
  <si>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</si>
  <si>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</si>
  <si>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</si>
  <si>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</si>
  <si>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</si>
  <si>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</si>
  <si>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</si>
  <si>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</si>
  <si>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</si>
  <si>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</si>
  <si>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</si>
  <si>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</si>
  <si>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</si>
  <si>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</si>
  <si>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</si>
  <si>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</si>
  <si>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</si>
  <si>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</si>
  <si>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</si>
  <si>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</si>
  <si>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</si>
  <si>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</si>
  <si>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</si>
  <si>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</si>
  <si>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</si>
  <si>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</si>
  <si>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</si>
  <si>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</si>
  <si>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</si>
  <si>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</si>
  <si>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</si>
  <si>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</si>
  <si>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</si>
  <si>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</si>
  <si>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</si>
  <si>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</si>
  <si>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</si>
  <si>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</si>
  <si>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</si>
  <si>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</si>
  <si>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</si>
  <si>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</si>
  <si>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</si>
  <si>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</si>
  <si>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</si>
  <si>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</si>
  <si>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</si>
  <si>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</si>
  <si>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</si>
  <si>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</si>
  <si>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</si>
  <si>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</si>
  <si>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</si>
  <si>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</si>
  <si>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</si>
  <si>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</si>
  <si>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</si>
  <si>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</si>
  <si>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</si>
  <si>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</si>
  <si>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</si>
  <si>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</si>
  <si>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</si>
  <si>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</si>
  <si>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</si>
  <si>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</si>
  <si>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</si>
  <si>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</si>
  <si>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</si>
  <si>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</si>
  <si>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</si>
  <si>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</si>
  <si>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</si>
  <si>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</si>
  <si>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</si>
  <si>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</si>
  <si>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</si>
  <si>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</si>
  <si>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</si>
  <si>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</si>
  <si>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</si>
  <si>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</si>
  <si>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</si>
  <si>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</si>
  <si>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</si>
  <si>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</si>
  <si>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</si>
  <si>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</si>
  <si>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</si>
  <si>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</si>
  <si>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</si>
  <si>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</si>
  <si>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</si>
  <si>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</si>
  <si>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</si>
  <si>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</si>
  <si>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</si>
  <si>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</si>
  <si>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</si>
  <si>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</si>
  <si>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</si>
  <si>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</si>
  <si>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</si>
  <si>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</si>
  <si>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</si>
  <si>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</si>
  <si>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</si>
  <si>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</si>
  <si>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</si>
  <si>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</si>
  <si>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</si>
  <si>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</si>
  <si>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</si>
  <si>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</si>
  <si>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</si>
  <si>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</si>
  <si>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</si>
  <si>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</si>
  <si>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</si>
  <si>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</si>
  <si>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</si>
  <si>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</si>
  <si>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</si>
  <si>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</si>
  <si>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</si>
  <si>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</si>
  <si>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</si>
  <si>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</si>
  <si>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</si>
  <si>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</si>
  <si>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</si>
  <si>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</si>
  <si>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</si>
  <si>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</si>
  <si>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</si>
  <si>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</si>
  <si>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</si>
  <si>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</si>
  <si>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</si>
  <si>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</si>
  <si>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</si>
  <si>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</si>
  <si>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</si>
  <si>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</si>
  <si>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</si>
  <si>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</si>
  <si>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</si>
  <si>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</si>
  <si>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</si>
  <si>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</si>
  <si>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</si>
  <si>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</si>
  <si>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</si>
  <si>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</si>
  <si>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</si>
  <si>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</si>
  <si>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</si>
  <si>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</si>
  <si>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</si>
  <si>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</si>
  <si>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</si>
  <si>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</si>
  <si>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</si>
  <si>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</si>
  <si>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</si>
  <si>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</si>
  <si>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</si>
  <si>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</si>
  <si>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</si>
  <si>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</si>
  <si>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</si>
  <si>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</si>
  <si>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</si>
  <si>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</si>
  <si>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</si>
  <si>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</si>
  <si>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</si>
  <si>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</si>
  <si>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</si>
  <si>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</si>
  <si>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</si>
  <si>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</si>
  <si>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</si>
  <si>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</si>
  <si>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</si>
  <si>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</si>
  <si>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</si>
  <si>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</si>
  <si>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</si>
  <si>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</si>
  <si>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</si>
  <si>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</si>
  <si>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</si>
  <si>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</si>
  <si>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</si>
  <si>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</si>
  <si>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</si>
  <si>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</si>
  <si>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</si>
  <si>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</si>
  <si>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</si>
  <si>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</si>
  <si>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</si>
  <si>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</si>
  <si>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</si>
  <si>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</si>
  <si>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</si>
  <si>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</si>
  <si>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</si>
  <si>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</si>
  <si>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</si>
  <si>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</si>
  <si>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</si>
  <si>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</si>
  <si>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</si>
  <si>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</si>
  <si>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</si>
  <si>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</si>
  <si>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</si>
  <si>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</si>
  <si>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</si>
  <si>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</si>
  <si>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</si>
  <si>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</si>
  <si>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</si>
  <si>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</si>
  <si>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</si>
  <si>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</si>
  <si>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</si>
  <si>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</si>
  <si>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</si>
  <si>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</si>
  <si>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</si>
  <si>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</si>
  <si>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</si>
  <si>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</si>
  <si>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</si>
  <si>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</si>
  <si>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</si>
  <si>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</si>
  <si>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</si>
  <si>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</si>
  <si>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</si>
  <si>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</si>
  <si>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</si>
  <si>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</si>
  <si>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</si>
  <si>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</si>
  <si>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</si>
  <si>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</si>
  <si>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</si>
  <si>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</si>
  <si>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</si>
  <si>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</si>
  <si>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</si>
  <si>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</si>
  <si>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</si>
  <si>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</si>
  <si>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</si>
  <si>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</si>
  <si>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</si>
  <si>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</si>
  <si>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</si>
  <si>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</si>
  <si>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</si>
  <si>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</si>
  <si>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</si>
  <si>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</si>
  <si>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</si>
  <si>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</si>
  <si>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</si>
  <si>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</si>
  <si>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</si>
  <si>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</si>
  <si>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</si>
  <si>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</si>
  <si>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</si>
  <si>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</si>
  <si>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</si>
  <si>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</si>
  <si>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</si>
  <si>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</si>
  <si>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</si>
  <si>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</si>
  <si>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</si>
  <si>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</si>
  <si>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</si>
  <si>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</si>
  <si>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</si>
  <si>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</si>
  <si>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</si>
  <si>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</si>
  <si>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</si>
  <si>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</si>
  <si>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</si>
  <si>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</si>
  <si>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</si>
  <si>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</si>
  <si>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</si>
  <si>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</si>
  <si>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</si>
  <si>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</si>
  <si>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</si>
  <si>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</si>
  <si>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</si>
  <si>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</si>
  <si>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</si>
  <si>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</si>
  <si>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</si>
  <si>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</si>
  <si>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</si>
  <si>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</si>
  <si>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</si>
  <si>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</si>
  <si>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</si>
  <si>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</si>
  <si>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</si>
  <si>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</si>
  <si>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</si>
  <si>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</si>
  <si>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</si>
  <si>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</si>
  <si>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</si>
  <si>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</si>
  <si>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</si>
  <si>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</si>
  <si>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</si>
  <si>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</si>
  <si>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</si>
  <si>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</si>
  <si>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</si>
  <si>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</si>
  <si>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</si>
  <si>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</si>
  <si>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</si>
  <si>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</si>
  <si>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</si>
  <si>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</si>
  <si>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</si>
  <si>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</si>
  <si>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</si>
  <si>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</si>
  <si>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</si>
  <si>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</si>
  <si>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</si>
  <si>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</si>
  <si>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</si>
  <si>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</si>
  <si>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</si>
  <si>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</si>
  <si>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</si>
  <si>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</si>
  <si>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</si>
  <si>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</si>
  <si>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</si>
  <si>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</si>
  <si>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</si>
  <si>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</si>
  <si>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</si>
  <si>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</si>
  <si>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</si>
  <si>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</si>
  <si>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</si>
  <si>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</si>
  <si>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</si>
  <si>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</si>
  <si>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</si>
  <si>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</si>
  <si>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</si>
  <si>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</si>
  <si>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</si>
  <si>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</si>
  <si>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</si>
  <si>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</si>
  <si>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</si>
  <si>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</si>
  <si>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</si>
  <si>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</si>
  <si>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</si>
  <si>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</si>
  <si>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</si>
  <si>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</si>
  <si>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</si>
  <si>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</si>
  <si>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</si>
  <si>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</si>
  <si>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</si>
  <si>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</si>
  <si>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</si>
  <si>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</si>
  <si>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</si>
  <si>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</si>
  <si>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</si>
  <si>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</si>
  <si>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</si>
  <si>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</si>
  <si>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</si>
  <si>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</si>
  <si>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</si>
  <si>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</si>
  <si>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</si>
  <si>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</si>
  <si>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</si>
  <si>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</si>
  <si>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</si>
  <si>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</si>
  <si>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</si>
  <si>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</si>
  <si>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</si>
  <si>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</si>
  <si>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</si>
  <si>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</si>
  <si>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</si>
  <si>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</si>
  <si>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</si>
  <si>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</si>
  <si>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</si>
  <si>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</si>
  <si>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</si>
  <si>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</si>
  <si>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</si>
  <si>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</si>
  <si>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</si>
  <si>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</si>
  <si>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</si>
  <si>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</si>
  <si>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</si>
  <si>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</si>
  <si>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</si>
  <si>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</si>
  <si>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</si>
  <si>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</si>
  <si>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</si>
  <si>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</si>
  <si>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</si>
  <si>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</si>
  <si>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</si>
  <si>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</si>
  <si>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</si>
  <si>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</si>
  <si>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</si>
  <si>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</si>
  <si>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</si>
  <si>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</si>
  <si>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</si>
  <si>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</si>
  <si>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</si>
  <si>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</si>
  <si>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</si>
  <si>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</si>
  <si>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</si>
  <si>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</si>
  <si>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</si>
  <si>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</si>
  <si>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</si>
  <si>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</si>
  <si>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</si>
  <si>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</si>
  <si>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</si>
  <si>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</si>
  <si>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</si>
  <si>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</si>
  <si>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</si>
  <si>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</si>
  <si>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</si>
  <si>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</si>
  <si>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</si>
  <si>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</si>
  <si>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</si>
  <si>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</si>
  <si>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</si>
  <si>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</si>
  <si>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</si>
  <si>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</si>
  <si>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</si>
  <si>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</si>
  <si>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</si>
  <si>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</si>
  <si>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</si>
  <si>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</si>
  <si>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</si>
  <si>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</si>
  <si>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</si>
  <si>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</si>
  <si>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</si>
  <si>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</si>
  <si>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</si>
  <si>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</si>
  <si>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</si>
  <si>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</si>
  <si>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</si>
  <si>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</si>
  <si>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</si>
  <si>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</si>
  <si>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</si>
  <si>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</si>
  <si>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</si>
  <si>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</si>
  <si>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</si>
  <si>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</si>
  <si>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</si>
  <si>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</si>
  <si>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</si>
  <si>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</si>
  <si>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</si>
  <si>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</si>
  <si>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</si>
  <si>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</si>
  <si>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</si>
  <si>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</si>
  <si>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</si>
  <si>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</si>
  <si>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</si>
  <si>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</si>
  <si>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</si>
  <si>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</si>
  <si>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</si>
  <si>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</si>
  <si>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</si>
  <si>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</si>
  <si>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</si>
  <si>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</si>
  <si>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</si>
  <si>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</si>
  <si>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</si>
  <si>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</si>
  <si>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</si>
  <si>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</si>
  <si>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</si>
  <si>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</si>
  <si>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</si>
  <si>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</si>
  <si>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</si>
  <si>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</si>
  <si>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</si>
  <si>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</si>
  <si>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</si>
  <si>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</si>
  <si>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</si>
  <si>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</si>
  <si>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</si>
  <si>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</si>
  <si>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</si>
  <si>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</si>
  <si>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</si>
  <si>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</si>
  <si>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</si>
  <si>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</si>
  <si>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</si>
  <si>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</si>
  <si>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</si>
  <si>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</si>
  <si>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</si>
  <si>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</si>
  <si>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</si>
  <si>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</si>
  <si>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</si>
  <si>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</si>
  <si>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</si>
  <si>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</si>
  <si>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</si>
  <si>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</si>
  <si>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</si>
  <si>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</si>
  <si>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</si>
  <si>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</si>
  <si>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</si>
  <si>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</si>
  <si>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</si>
  <si>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</si>
  <si>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</si>
  <si>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</si>
  <si>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</si>
  <si>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</si>
  <si>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</si>
  <si>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</si>
  <si>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</si>
  <si>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</si>
  <si>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</si>
  <si>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</si>
  <si>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</si>
  <si>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</si>
  <si>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</si>
  <si>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</si>
  <si>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</si>
  <si>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</si>
  <si>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</si>
  <si>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</si>
  <si>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</si>
  <si>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</si>
  <si>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</si>
  <si>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</si>
  <si>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</si>
  <si>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</si>
  <si>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</si>
  <si>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</si>
  <si>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</si>
  <si>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</si>
  <si>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</si>
  <si>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</si>
  <si>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</si>
  <si>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</si>
  <si>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</si>
  <si>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</si>
  <si>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</si>
  <si>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</si>
  <si>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</si>
  <si>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</si>
  <si>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</si>
  <si>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</si>
  <si>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</si>
  <si>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</si>
  <si>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</si>
  <si>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</si>
  <si>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</si>
  <si>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</si>
  <si>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</si>
  <si>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</si>
  <si>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</si>
  <si>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</si>
  <si>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</si>
  <si>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</si>
  <si>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</si>
  <si>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</si>
  <si>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</si>
  <si>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</si>
  <si>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</si>
  <si>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</si>
  <si>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</si>
  <si>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</si>
  <si>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</si>
  <si>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</si>
  <si>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</si>
  <si>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</si>
  <si>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</si>
  <si>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</si>
  <si>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</si>
  <si>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</si>
  <si>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</si>
  <si>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</si>
  <si>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</si>
  <si>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</si>
  <si>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</si>
  <si>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</si>
  <si>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</si>
  <si>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</si>
  <si>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</si>
  <si>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</si>
  <si>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</si>
  <si>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</si>
  <si>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</si>
  <si>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</si>
  <si>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</si>
  <si>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</si>
  <si>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</si>
  <si>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</si>
  <si>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</si>
  <si>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</si>
  <si>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</si>
  <si>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</si>
  <si>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</si>
  <si>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</si>
  <si>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</si>
  <si>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</si>
  <si>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</si>
  <si>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</si>
  <si>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</si>
  <si>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</si>
  <si>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</si>
  <si>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</si>
  <si>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</si>
  <si>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</si>
  <si>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</si>
  <si>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</si>
  <si>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</si>
  <si>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</si>
  <si>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</si>
  <si>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</si>
  <si>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</si>
  <si>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</si>
  <si>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</si>
  <si>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</si>
  <si>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</si>
  <si>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</si>
  <si>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</si>
  <si>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</si>
  <si>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</si>
  <si>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</si>
  <si>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</si>
  <si>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</si>
  <si>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</si>
  <si>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</si>
  <si>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</si>
  <si>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</si>
  <si>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</si>
  <si>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</si>
  <si>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</si>
  <si>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</si>
  <si>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</si>
  <si>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</si>
  <si>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</si>
  <si>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</si>
  <si>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</si>
  <si>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</si>
  <si>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</si>
  <si>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</si>
  <si>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</si>
  <si>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</si>
  <si>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</si>
  <si>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</si>
  <si>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</si>
  <si>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</si>
  <si>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</si>
  <si>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</si>
  <si>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</si>
  <si>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</si>
  <si>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</si>
  <si>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</si>
  <si>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</si>
  <si>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</si>
  <si>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</si>
  <si>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</si>
  <si>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</si>
  <si>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</si>
  <si>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</si>
  <si>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</si>
  <si>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</si>
  <si>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</si>
  <si>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</si>
  <si>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</si>
  <si>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</si>
  <si>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</si>
  <si>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</si>
  <si>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</si>
  <si>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</si>
  <si>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</si>
  <si>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</si>
  <si>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</si>
  <si>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</si>
  <si>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</si>
  <si>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</si>
  <si>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</si>
  <si>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</si>
  <si>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</si>
  <si>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</si>
  <si>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</si>
  <si>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</si>
  <si>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</si>
  <si>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</si>
  <si>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</si>
  <si>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</si>
  <si>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</si>
  <si>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</si>
  <si>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</si>
  <si>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</si>
  <si>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</si>
  <si>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</si>
  <si>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</si>
  <si>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</si>
  <si>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</si>
  <si>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</si>
  <si>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</si>
  <si>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</si>
  <si>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</si>
  <si>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</si>
  <si>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</si>
  <si>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</si>
  <si>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</si>
  <si>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</si>
  <si>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</si>
  <si>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</si>
  <si>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</si>
  <si>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</si>
  <si>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</si>
  <si>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</si>
  <si>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</si>
  <si>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</si>
  <si>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</si>
  <si>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</si>
  <si>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</si>
  <si>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</si>
  <si>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</si>
  <si>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</si>
  <si>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</si>
  <si>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</si>
  <si>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</si>
  <si>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</si>
  <si>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</si>
  <si>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</si>
  <si>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</si>
  <si>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</si>
  <si>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</si>
  <si>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</si>
  <si>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</si>
  <si>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</si>
  <si>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</si>
  <si>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</si>
  <si>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</si>
  <si>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</si>
  <si>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</si>
  <si>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</si>
  <si>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</si>
  <si>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</si>
  <si>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</si>
  <si>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</si>
  <si>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</si>
  <si>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</si>
  <si>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</si>
  <si>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</si>
  <si>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</si>
  <si>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</si>
  <si>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</si>
  <si>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</si>
  <si>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</si>
  <si>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</si>
  <si>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</si>
  <si>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</si>
  <si>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</si>
  <si>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</si>
  <si>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</si>
  <si>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</si>
  <si>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</si>
  <si>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</si>
  <si>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</si>
  <si>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</si>
  <si>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</si>
  <si>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</si>
  <si>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</si>
  <si>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</si>
  <si>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</si>
  <si>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</si>
  <si>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</si>
  <si>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</si>
  <si>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</si>
  <si>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</si>
  <si>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</si>
  <si>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</si>
  <si>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</si>
  <si>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</si>
  <si>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</si>
  <si>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</si>
  <si>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</si>
  <si>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</si>
  <si>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</si>
  <si>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</si>
  <si>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</si>
  <si>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</si>
  <si>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</si>
  <si>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</si>
  <si>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</si>
  <si>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</si>
  <si>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</si>
  <si>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</si>
  <si>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</si>
  <si>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</si>
  <si>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</si>
  <si>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</si>
  <si>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</si>
  <si>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</si>
  <si>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</si>
  <si>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</si>
  <si>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</si>
  <si>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</si>
  <si>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</si>
  <si>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</si>
  <si>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</si>
  <si>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</si>
  <si>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</si>
  <si>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</si>
  <si>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</si>
  <si>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</si>
  <si>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</si>
  <si>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</si>
  <si>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</si>
  <si>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</si>
  <si>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</si>
  <si>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</si>
  <si>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</si>
  <si>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</si>
  <si>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</si>
  <si>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</si>
  <si>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</si>
  <si>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</si>
  <si>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</si>
  <si>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</si>
  <si>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</si>
  <si>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</si>
  <si>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</si>
  <si>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</si>
  <si>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</si>
  <si>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</si>
  <si>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</si>
  <si>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</si>
  <si>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</si>
  <si>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</si>
  <si>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</si>
  <si>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</si>
  <si>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</si>
  <si>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</si>
  <si>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</si>
  <si>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</si>
  <si>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</si>
  <si>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</si>
  <si>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</si>
  <si>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</si>
  <si>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</si>
  <si>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</si>
  <si>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</si>
  <si>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</si>
  <si>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</si>
  <si>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</si>
  <si>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</si>
  <si>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</si>
  <si>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</si>
  <si>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</si>
  <si>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</si>
  <si>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</si>
  <si>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</si>
  <si>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</si>
  <si>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</si>
  <si>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</si>
  <si>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</si>
  <si>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</si>
  <si>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</si>
  <si>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</si>
  <si>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</si>
  <si>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</si>
  <si>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</si>
  <si>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</si>
  <si>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</si>
  <si>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</si>
  <si>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</si>
  <si>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</si>
  <si>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</si>
  <si>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</si>
  <si>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</si>
  <si>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</si>
  <si>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</si>
  <si>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</si>
  <si>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</si>
  <si>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</si>
  <si>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</si>
  <si>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</si>
  <si>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</si>
  <si>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</si>
  <si>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</si>
  <si>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</si>
  <si>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</si>
  <si>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</si>
  <si>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</si>
  <si>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</si>
  <si>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</si>
  <si>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</si>
  <si>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</si>
  <si>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</si>
  <si>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</si>
  <si>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</si>
  <si>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</si>
  <si>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</si>
  <si>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</si>
  <si>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</si>
  <si>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</si>
  <si>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</si>
  <si>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</si>
  <si>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</si>
  <si>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</si>
  <si>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</si>
  <si>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</si>
  <si>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</si>
  <si>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</si>
  <si>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</si>
  <si>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</si>
  <si>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</si>
  <si>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</si>
  <si>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</si>
  <si>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</si>
  <si>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</si>
  <si>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</si>
  <si>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</si>
  <si>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</si>
  <si>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</si>
  <si>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</si>
  <si>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</si>
  <si>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</si>
  <si>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</si>
  <si>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</si>
  <si>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</si>
  <si>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</si>
  <si>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</si>
  <si>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</si>
  <si>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</si>
  <si>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</si>
  <si>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</si>
  <si>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</si>
  <si>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</si>
  <si>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</si>
  <si>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</si>
  <si>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</si>
  <si>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</si>
  <si>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</si>
  <si>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</si>
  <si>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</si>
  <si>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</si>
  <si>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</si>
  <si>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</si>
  <si>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</si>
  <si>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</si>
  <si>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</si>
  <si>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</si>
  <si>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</si>
  <si>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</si>
  <si>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</si>
  <si>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</si>
  <si>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</si>
  <si>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</si>
  <si>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</si>
  <si>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</si>
  <si>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</si>
  <si>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</si>
  <si>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</si>
  <si>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</si>
  <si>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</si>
  <si>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</si>
  <si>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</si>
  <si>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</si>
  <si>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</si>
  <si>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</si>
  <si>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</si>
  <si>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</si>
  <si>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</si>
  <si>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</si>
  <si>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</si>
  <si>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</si>
  <si>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</si>
  <si>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</si>
  <si>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</si>
  <si>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</si>
  <si>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</si>
  <si>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</si>
  <si>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</si>
  <si>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</si>
  <si>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</si>
  <si>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</si>
  <si>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</si>
  <si>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</si>
  <si>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</si>
  <si>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</si>
  <si>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</si>
  <si>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</si>
  <si>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</si>
  <si>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</si>
  <si>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</si>
  <si>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</si>
  <si>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</si>
  <si>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</si>
  <si>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</si>
  <si>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</si>
  <si>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</si>
  <si>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</si>
  <si>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</si>
  <si>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</si>
  <si>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</si>
  <si>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</si>
  <si>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</si>
  <si>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</si>
  <si>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</si>
  <si>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</si>
  <si>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</si>
  <si>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</si>
  <si>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</si>
  <si>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</si>
  <si>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</si>
  <si>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</si>
  <si>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</si>
  <si>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</si>
  <si>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</si>
  <si>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</si>
  <si>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</si>
  <si>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</si>
  <si>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</si>
  <si>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</si>
  <si>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</si>
  <si>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</si>
  <si>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</si>
  <si>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</si>
  <si>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</si>
  <si>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</si>
  <si>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</si>
  <si>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</si>
  <si>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</si>
  <si>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</si>
  <si>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</si>
  <si>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</si>
  <si>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</si>
  <si>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</si>
  <si>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</si>
  <si>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</si>
  <si>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</si>
  <si>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</si>
  <si>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</si>
  <si>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</si>
  <si>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</si>
  <si>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</si>
  <si>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</si>
  <si>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</si>
  <si>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</si>
  <si>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</si>
  <si>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</si>
  <si>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</si>
  <si>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</si>
  <si>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</si>
  <si>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</si>
  <si>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</si>
  <si>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</si>
  <si>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</si>
  <si>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</si>
  <si>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</si>
  <si>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</si>
  <si>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</si>
  <si>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</si>
  <si>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</si>
  <si>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</si>
  <si>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</si>
  <si>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</si>
  <si>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</si>
  <si>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</si>
  <si>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</si>
  <si>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</si>
  <si>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</si>
  <si>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</si>
  <si>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</si>
  <si>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</si>
  <si>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</si>
  <si>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</si>
  <si>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</si>
  <si>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</si>
  <si>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</si>
  <si>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</si>
  <si>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</si>
  <si>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</si>
  <si>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</si>
  <si>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</si>
  <si>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</si>
  <si>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</si>
  <si>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</si>
  <si>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</si>
  <si>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</si>
  <si>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</si>
  <si>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</si>
  <si>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</si>
  <si>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</si>
  <si>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</si>
  <si>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</si>
  <si>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</si>
  <si>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</si>
  <si>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</si>
  <si>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</si>
  <si>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</si>
  <si>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</si>
  <si>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</si>
  <si>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</si>
  <si>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</si>
  <si>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</si>
  <si>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</si>
  <si>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</si>
  <si>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</si>
  <si>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</si>
  <si>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</si>
  <si>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</si>
  <si>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</si>
  <si>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</si>
  <si>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</si>
  <si>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</si>
  <si>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</si>
  <si>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</si>
  <si>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</si>
  <si>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</si>
  <si>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</si>
  <si>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</si>
  <si>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</si>
  <si>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</si>
  <si>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</si>
  <si>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</si>
  <si>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</si>
  <si>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</si>
  <si>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</si>
  <si>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</si>
  <si>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</si>
  <si>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</si>
  <si>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</si>
  <si>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</si>
  <si>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</si>
  <si>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</si>
  <si>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</si>
  <si>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</si>
  <si>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</si>
  <si>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</si>
  <si>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</si>
  <si>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</si>
  <si>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</si>
  <si>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</si>
  <si>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</si>
  <si>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</si>
  <si>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</si>
  <si>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</si>
  <si>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</si>
  <si>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</si>
  <si>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</si>
  <si>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</si>
  <si>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</si>
  <si>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</si>
  <si>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</si>
  <si>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</si>
  <si>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</si>
  <si>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</si>
  <si>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</si>
  <si>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</si>
  <si>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</si>
  <si>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</si>
  <si>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</si>
  <si>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</si>
  <si>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</si>
  <si>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</si>
  <si>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</si>
  <si>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</si>
  <si>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</si>
  <si>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</si>
  <si>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</si>
  <si>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</si>
  <si>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</si>
  <si>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</si>
  <si>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</si>
  <si>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</si>
  <si>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</si>
  <si>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</si>
  <si>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</si>
  <si>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</si>
  <si>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</si>
  <si>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</si>
  <si>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</si>
  <si>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</si>
  <si>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</si>
  <si>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</si>
  <si>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</si>
  <si>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</si>
  <si>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</si>
  <si>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</si>
  <si>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</si>
  <si>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</si>
  <si>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</si>
  <si>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</si>
  <si>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</si>
  <si>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</si>
  <si>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</si>
  <si>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</si>
  <si>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</si>
  <si>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</si>
  <si>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</si>
  <si>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</si>
  <si>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</si>
  <si>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</si>
  <si>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</si>
  <si>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</si>
  <si>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</si>
  <si>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</si>
  <si>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</si>
  <si>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</si>
  <si>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</si>
  <si>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</si>
  <si>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</si>
  <si>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</si>
  <si>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</si>
  <si>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</si>
  <si>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</si>
  <si>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</si>
  <si>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</si>
  <si>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</si>
  <si>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</si>
  <si>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</si>
  <si>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</si>
  <si>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</si>
  <si>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</si>
  <si>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</si>
  <si>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</si>
  <si>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</si>
  <si>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</si>
  <si>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</si>
  <si>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</si>
  <si>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</si>
  <si>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</si>
  <si>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</si>
  <si>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</si>
  <si>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</si>
  <si>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</si>
  <si>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</si>
  <si>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</si>
  <si>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</si>
  <si>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</si>
  <si>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</si>
  <si>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</si>
  <si>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</si>
  <si>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</si>
  <si>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</si>
  <si>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</si>
  <si>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</si>
  <si>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</si>
  <si>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</si>
  <si>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</si>
  <si>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</si>
  <si>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</si>
  <si>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</si>
  <si>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</si>
  <si>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</si>
  <si>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</si>
  <si>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</si>
  <si>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</si>
  <si>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</si>
  <si>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</si>
  <si>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</si>
  <si>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</si>
  <si>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</si>
  <si>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</si>
  <si>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</si>
  <si>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</si>
  <si>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</si>
  <si>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</si>
  <si>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</si>
  <si>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</si>
  <si>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</si>
  <si>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</si>
  <si>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</si>
  <si>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</si>
  <si>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</si>
  <si>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</si>
  <si>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</si>
  <si>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</si>
  <si>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</si>
  <si>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</si>
  <si>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</si>
  <si>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</si>
  <si>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</si>
  <si>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</si>
  <si>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</si>
  <si>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</si>
  <si>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</si>
  <si>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</si>
  <si>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</si>
  <si>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</si>
  <si>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</si>
  <si>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</si>
  <si>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</si>
  <si>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</si>
  <si>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</si>
  <si>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</si>
  <si>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</si>
  <si>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</si>
  <si>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</si>
  <si>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</si>
  <si>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</si>
  <si>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</si>
  <si>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</si>
  <si>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</si>
  <si>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</si>
  <si>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</si>
  <si>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</si>
  <si>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</si>
  <si>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</si>
  <si>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</si>
  <si>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</si>
  <si>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</si>
  <si>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</si>
  <si>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</si>
  <si>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</si>
  <si>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</si>
  <si>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</si>
  <si>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</si>
  <si>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</si>
  <si>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</si>
  <si>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</si>
  <si>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</si>
  <si>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</si>
  <si>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</si>
  <si>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</si>
  <si>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</si>
  <si>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</si>
  <si>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</si>
  <si>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</si>
  <si>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</si>
  <si>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</si>
  <si>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</si>
  <si>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</si>
  <si>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</si>
  <si>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</si>
  <si>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</si>
  <si>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</si>
  <si>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</si>
  <si>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</si>
  <si>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</si>
  <si>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</si>
  <si>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</si>
  <si>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</si>
  <si>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</si>
  <si>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</si>
  <si>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</si>
  <si>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</si>
  <si>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</si>
  <si>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</si>
  <si>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</si>
  <si>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</si>
  <si>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</si>
  <si>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</si>
  <si>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</si>
  <si>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</si>
  <si>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</si>
  <si>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</si>
  <si>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</si>
  <si>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</si>
  <si>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</si>
  <si>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</si>
  <si>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</si>
  <si>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</si>
  <si>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</si>
  <si>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</si>
  <si>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</si>
  <si>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</si>
  <si>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</si>
  <si>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</si>
  <si>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</si>
  <si>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</si>
  <si>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</si>
  <si>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</si>
  <si>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</si>
  <si>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</si>
  <si>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</si>
  <si>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</si>
  <si>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</si>
  <si>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</si>
  <si>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</si>
  <si>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</si>
  <si>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</si>
  <si>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</si>
  <si>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</si>
  <si>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</si>
  <si>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</si>
  <si>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</si>
  <si>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</si>
  <si>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</si>
  <si>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</si>
  <si>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</si>
  <si>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</si>
  <si>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</si>
  <si>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</si>
  <si>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</si>
  <si>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</si>
  <si>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</si>
  <si>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</si>
  <si>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</si>
  <si>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</si>
  <si>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</si>
  <si>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</si>
  <si>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</si>
  <si>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</si>
  <si>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</si>
  <si>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</si>
  <si>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</si>
  <si>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</si>
  <si>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</si>
  <si>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</si>
  <si>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</si>
  <si>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</si>
  <si>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</si>
  <si>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</si>
  <si>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</si>
  <si>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</si>
  <si>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</si>
  <si>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</si>
  <si>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</si>
  <si>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</si>
  <si>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</si>
  <si>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</si>
  <si>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</si>
  <si>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</si>
  <si>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</si>
  <si>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</si>
  <si>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</si>
  <si>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</si>
  <si>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</si>
  <si>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</si>
  <si>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</si>
  <si>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</si>
  <si>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</si>
  <si>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</si>
  <si>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</si>
  <si>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</si>
  <si>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</si>
  <si>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</si>
  <si>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</si>
  <si>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</si>
  <si>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</si>
  <si>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</si>
  <si>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</si>
  <si>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</si>
  <si>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</si>
  <si>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</si>
  <si>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</si>
  <si>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</si>
  <si>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</si>
  <si>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</si>
  <si>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</si>
  <si>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</si>
  <si>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</si>
  <si>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</si>
  <si>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</si>
  <si>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</si>
  <si>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</si>
  <si>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</si>
  <si>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</si>
  <si>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</si>
  <si>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</si>
  <si>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</si>
  <si>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</si>
  <si>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</si>
  <si>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</si>
  <si>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</si>
  <si>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</si>
  <si>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</si>
  <si>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</si>
  <si>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</si>
  <si>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</si>
  <si>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</si>
  <si>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</si>
  <si>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</si>
  <si>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</si>
  <si>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</si>
  <si>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</si>
  <si>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</si>
  <si>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</si>
  <si>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</si>
  <si>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</si>
  <si>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</si>
  <si>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</si>
  <si>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</si>
  <si>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</si>
  <si>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</si>
  <si>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</si>
  <si>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</si>
  <si>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</si>
  <si>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</si>
  <si>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</si>
  <si>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</si>
  <si>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</si>
  <si>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</si>
  <si>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</si>
  <si>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</si>
  <si>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</si>
  <si>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</si>
  <si>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</si>
  <si>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</si>
  <si>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</si>
  <si>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</si>
  <si>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</si>
  <si>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</si>
  <si>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</si>
  <si>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</si>
  <si>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</si>
  <si>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</si>
  <si>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</si>
  <si>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</si>
  <si>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</si>
  <si>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</si>
  <si>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</si>
  <si>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</si>
  <si>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</si>
  <si>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</si>
  <si>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</si>
  <si>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</si>
  <si>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</si>
  <si>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</si>
  <si>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</si>
  <si>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</si>
  <si>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</si>
  <si>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</si>
  <si>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</si>
  <si>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</si>
  <si>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</si>
  <si>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</si>
  <si>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</si>
  <si>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</si>
  <si>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</si>
  <si>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</si>
  <si>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</si>
  <si>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</si>
  <si>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</si>
  <si>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</si>
  <si>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</si>
  <si>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</si>
  <si>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</si>
  <si>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</si>
  <si>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</si>
  <si>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</si>
  <si>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</si>
  <si>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</si>
  <si>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</si>
  <si>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</si>
  <si>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</si>
  <si>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</si>
  <si>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</si>
  <si>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</si>
  <si>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</si>
  <si>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</si>
  <si>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</si>
  <si>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</si>
  <si>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</si>
  <si>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</si>
  <si>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</si>
  <si>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</si>
  <si>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</si>
  <si>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</si>
  <si>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</si>
  <si>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</si>
  <si>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</si>
  <si>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</si>
  <si>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</si>
  <si>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</si>
  <si>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</si>
  <si>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</si>
  <si>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</si>
  <si>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</si>
  <si>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</si>
  <si>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</si>
  <si>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</si>
  <si>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</si>
  <si>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</si>
  <si>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</si>
  <si>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</si>
  <si>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</si>
  <si>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</si>
  <si>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</si>
  <si>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</si>
  <si>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</si>
  <si>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</si>
  <si>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</si>
  <si>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</si>
  <si>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</si>
  <si>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</si>
  <si>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</si>
  <si>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</si>
  <si>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</si>
  <si>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</si>
  <si>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</si>
  <si>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</si>
  <si>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</si>
  <si>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</si>
  <si>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</si>
  <si>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</si>
  <si>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</si>
  <si>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</si>
  <si>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</si>
  <si>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</si>
  <si>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</si>
  <si>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</si>
  <si>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</si>
  <si>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</si>
  <si>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</si>
  <si>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</si>
  <si>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</si>
  <si>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</si>
  <si>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</si>
  <si>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</si>
  <si>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</si>
  <si>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</si>
  <si>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</si>
  <si>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</si>
  <si>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</si>
  <si>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</si>
  <si>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</si>
  <si>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</si>
  <si>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</si>
  <si>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</si>
  <si>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</si>
  <si>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</si>
  <si>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</si>
  <si>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</si>
  <si>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</si>
  <si>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</si>
  <si>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</si>
  <si>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</si>
  <si>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</si>
  <si>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</si>
  <si>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</si>
  <si>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</si>
  <si>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</si>
  <si>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</si>
  <si>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</si>
  <si>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</si>
  <si>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</si>
  <si>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</si>
  <si>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</si>
  <si>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</si>
  <si>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</si>
  <si>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</si>
  <si>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</si>
  <si>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</si>
  <si>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</si>
  <si>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</si>
  <si>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</si>
  <si>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</si>
  <si>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</si>
  <si>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</si>
  <si>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</si>
  <si>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</si>
  <si>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</si>
  <si>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</si>
  <si>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</si>
  <si>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</si>
  <si>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</si>
  <si>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</si>
  <si>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</si>
  <si>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</si>
  <si>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</si>
  <si>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</si>
  <si>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</si>
  <si>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</si>
  <si>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</si>
  <si>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</si>
  <si>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</si>
  <si>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</si>
  <si>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</si>
  <si>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</si>
  <si>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</si>
  <si>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</si>
  <si>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</si>
  <si>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</si>
  <si>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</si>
  <si>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</si>
  <si>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</si>
  <si>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</si>
  <si>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</si>
  <si>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</si>
  <si>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</si>
  <si>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</si>
  <si>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</si>
  <si>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</si>
  <si>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</si>
  <si>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</si>
  <si>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</si>
  <si>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</si>
  <si>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</si>
  <si>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</si>
  <si>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</si>
  <si>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</si>
  <si>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</si>
  <si>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</si>
  <si>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</si>
  <si>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</si>
  <si>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</si>
  <si>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</si>
  <si>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</si>
  <si>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</si>
  <si>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</si>
  <si>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</si>
  <si>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</si>
  <si>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</si>
  <si>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</si>
  <si>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</si>
  <si>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</si>
  <si>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</si>
  <si>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</si>
  <si>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</si>
  <si>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</si>
  <si>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</si>
  <si>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</si>
  <si>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</si>
  <si>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</si>
  <si>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</si>
  <si>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</si>
  <si>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</si>
  <si>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</si>
  <si>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</si>
  <si>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</si>
  <si>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</si>
  <si>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</si>
  <si>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</si>
  <si>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</si>
  <si>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</si>
  <si>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</si>
  <si>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</si>
  <si>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</si>
  <si>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</si>
  <si>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</si>
  <si>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</si>
  <si>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</si>
  <si>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</si>
  <si>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</si>
  <si>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</si>
  <si>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</si>
  <si>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</si>
  <si>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</si>
  <si>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</si>
  <si>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</si>
  <si>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</si>
  <si>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</si>
  <si>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</si>
  <si>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</si>
  <si>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</si>
  <si>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</si>
  <si>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</si>
  <si>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</si>
  <si>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</si>
  <si>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</si>
  <si>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</si>
  <si>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</si>
  <si>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</si>
  <si>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</si>
  <si>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</si>
  <si>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</si>
  <si>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</si>
  <si>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</si>
  <si>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</si>
  <si>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</si>
  <si>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</si>
  <si>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</si>
  <si>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</si>
  <si>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</si>
  <si>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</si>
  <si>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</si>
  <si>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</si>
  <si>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</si>
  <si>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</si>
  <si>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</si>
  <si>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</si>
  <si>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</si>
  <si>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</si>
  <si>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</si>
  <si>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</si>
  <si>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</si>
  <si>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</si>
  <si>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</si>
  <si>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</si>
  <si>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</si>
  <si>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</si>
  <si>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</si>
  <si>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</si>
  <si>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</si>
  <si>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</si>
  <si>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</si>
  <si>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</si>
  <si>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</si>
  <si>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</si>
  <si>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</si>
  <si>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</si>
  <si>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</si>
  <si>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</si>
  <si>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</si>
  <si>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</si>
  <si>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</si>
  <si>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</si>
  <si>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</si>
  <si>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</si>
  <si>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</si>
  <si>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</si>
  <si>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</si>
  <si>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</si>
  <si>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</si>
  <si>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</si>
  <si>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</si>
  <si>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</si>
  <si>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</si>
  <si>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</si>
  <si>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</si>
  <si>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</si>
  <si>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</si>
  <si>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</si>
  <si>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</si>
  <si>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</si>
  <si>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</si>
  <si>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</si>
  <si>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</si>
  <si>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</si>
  <si>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</si>
  <si>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</si>
  <si>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</si>
  <si>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</si>
  <si>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</si>
  <si>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</si>
  <si>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</si>
  <si>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</si>
  <si>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</si>
  <si>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</si>
  <si>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</si>
  <si>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</si>
  <si>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</si>
  <si>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</si>
  <si>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</si>
  <si>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</si>
  <si>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</si>
  <si>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</si>
  <si>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</si>
  <si>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</si>
  <si>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</si>
  <si>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</si>
  <si>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</si>
  <si>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</si>
  <si>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</si>
  <si>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</si>
  <si>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</si>
  <si>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</si>
  <si>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</si>
  <si>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</si>
  <si>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</si>
  <si>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</si>
  <si>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</si>
  <si>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</si>
  <si>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</si>
  <si>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</si>
  <si>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</si>
  <si>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</si>
  <si>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</si>
  <si>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</si>
  <si>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</si>
  <si>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</si>
  <si>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</si>
  <si>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</si>
  <si>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</si>
  <si>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</si>
  <si>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</si>
  <si>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</si>
  <si>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</si>
  <si>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</si>
  <si>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</si>
  <si>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</si>
  <si>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</si>
  <si>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</si>
  <si>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</si>
  <si>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</si>
  <si>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</si>
  <si>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</si>
  <si>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</si>
  <si>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</si>
  <si>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</si>
  <si>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</si>
  <si>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</si>
  <si>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</si>
  <si>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</si>
  <si>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</si>
  <si>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</si>
  <si>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</si>
  <si>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</si>
  <si>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</si>
  <si>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</si>
  <si>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</si>
  <si>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</si>
  <si>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</si>
  <si>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</si>
  <si>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</si>
  <si>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</si>
  <si>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</si>
  <si>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</si>
  <si>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</si>
  <si>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</si>
  <si>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</si>
  <si>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</si>
  <si>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</si>
  <si>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</si>
  <si>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</si>
  <si>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</si>
  <si>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</si>
  <si>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</si>
  <si>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</si>
  <si>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</si>
  <si>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</si>
  <si>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</si>
  <si>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</si>
  <si>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</si>
  <si>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</si>
  <si>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</si>
  <si>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</si>
  <si>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</si>
  <si>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</si>
  <si>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</si>
  <si>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</si>
  <si>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</si>
  <si>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</si>
  <si>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</si>
  <si>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</si>
  <si>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</si>
  <si>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</si>
  <si>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</si>
  <si>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</si>
  <si>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</si>
  <si>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</si>
  <si>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</si>
  <si>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</si>
  <si>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</si>
  <si>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</si>
  <si>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</si>
  <si>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</si>
  <si>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</si>
  <si>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</si>
  <si>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</si>
  <si>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</si>
  <si>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</si>
  <si>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</si>
  <si>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</si>
  <si>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</si>
  <si>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</si>
  <si>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</si>
  <si>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</si>
  <si>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</si>
  <si>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</si>
  <si>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</si>
  <si>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</si>
  <si>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</si>
  <si>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</si>
  <si>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</si>
  <si>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</si>
  <si>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</si>
  <si>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</si>
  <si>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</si>
  <si>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</si>
  <si>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</si>
  <si>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</si>
  <si>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</si>
  <si>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</si>
  <si>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</si>
  <si>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</si>
  <si>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</si>
  <si>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</si>
  <si>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</si>
  <si>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</si>
  <si>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</si>
  <si>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</si>
  <si>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</si>
  <si>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</si>
  <si>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</si>
  <si>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</si>
  <si>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</si>
  <si>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</si>
  <si>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</si>
  <si>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</si>
  <si>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</si>
  <si>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</si>
  <si>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</si>
  <si>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</si>
  <si>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</si>
  <si>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</si>
  <si>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</si>
  <si>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</si>
  <si>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</si>
  <si>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</si>
  <si>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</si>
  <si>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</si>
  <si>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</si>
  <si>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</si>
  <si>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</si>
  <si>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</si>
  <si>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</si>
  <si>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</si>
  <si>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</si>
  <si>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</si>
  <si>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</si>
  <si>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</si>
  <si>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</si>
  <si>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</si>
  <si>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</si>
  <si>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</si>
  <si>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</si>
  <si>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</si>
  <si>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</si>
  <si>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</si>
  <si>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</si>
  <si>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</si>
  <si>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</si>
  <si>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</si>
  <si>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</si>
  <si>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</si>
  <si>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</si>
  <si>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</si>
  <si>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</si>
  <si>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</si>
  <si>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</si>
  <si>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</si>
  <si>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</si>
  <si>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</si>
  <si>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</si>
  <si>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</si>
  <si>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</si>
  <si>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</si>
  <si>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</si>
  <si>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</si>
  <si>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</si>
  <si>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</si>
  <si>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</si>
  <si>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</si>
  <si>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</si>
  <si>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</si>
  <si>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</si>
  <si>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</si>
  <si>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</si>
  <si>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</si>
  <si>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</si>
  <si>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</si>
  <si>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</si>
  <si>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</si>
  <si>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</si>
  <si>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</si>
  <si>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</si>
  <si>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</si>
  <si>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</si>
  <si>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</si>
  <si>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</si>
  <si>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</si>
  <si>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</si>
  <si>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</si>
  <si>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</si>
  <si>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</si>
  <si>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</si>
  <si>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</si>
  <si>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</si>
  <si>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</si>
  <si>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</si>
  <si>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</si>
  <si>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</si>
  <si>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</si>
  <si>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</si>
  <si>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</si>
  <si>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</si>
  <si>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</si>
  <si>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</si>
  <si>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</si>
  <si>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</si>
  <si>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</si>
  <si>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</si>
  <si>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</si>
  <si>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</si>
  <si>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</si>
  <si>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</si>
  <si>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</si>
  <si>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</si>
  <si>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</si>
  <si>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</si>
  <si>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</si>
  <si>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</si>
  <si>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</si>
  <si>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</si>
  <si>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</si>
  <si>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</si>
  <si>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</si>
  <si>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</si>
  <si>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</si>
  <si>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</si>
  <si>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</si>
  <si>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</si>
  <si>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</si>
  <si>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</si>
  <si>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</si>
  <si>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</si>
  <si>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</si>
  <si>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</si>
  <si>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</si>
  <si>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</si>
  <si>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</si>
  <si>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</si>
  <si>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</si>
  <si>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</si>
  <si>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</si>
  <si>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</si>
  <si>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</si>
  <si>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</si>
  <si>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</si>
  <si>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</si>
  <si>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</si>
  <si>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</si>
  <si>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</si>
  <si>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</si>
  <si>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</si>
  <si>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</si>
  <si>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</si>
  <si>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</si>
  <si>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</si>
  <si>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</si>
  <si>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</si>
  <si>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</si>
  <si>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</si>
  <si>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</si>
  <si>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</si>
  <si>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</si>
  <si>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</si>
  <si>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</si>
  <si>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</si>
  <si>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</si>
  <si>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</si>
  <si>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</si>
  <si>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</si>
  <si>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</si>
  <si>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</si>
  <si>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</si>
  <si>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</si>
  <si>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</si>
  <si>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</si>
  <si>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</si>
  <si>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</si>
  <si>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</si>
  <si>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</si>
  <si>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</si>
  <si>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</si>
  <si>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</si>
  <si>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</si>
  <si>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</si>
  <si>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</si>
  <si>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</si>
  <si>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</si>
  <si>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</si>
  <si>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</si>
  <si>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</si>
  <si>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</si>
  <si>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</si>
  <si>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</si>
  <si>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</si>
  <si>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</si>
  <si>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</si>
  <si>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</si>
  <si>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</si>
  <si>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</si>
  <si>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</si>
  <si>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</si>
  <si>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</si>
  <si>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</si>
  <si>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</si>
  <si>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</si>
  <si>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</si>
  <si>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</si>
  <si>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</si>
  <si>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</si>
  <si>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</si>
  <si>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</si>
  <si>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</si>
  <si>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</si>
  <si>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</si>
  <si>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</si>
  <si>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</si>
  <si>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</si>
  <si>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</si>
  <si>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</si>
  <si>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</si>
  <si>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</si>
  <si>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</si>
  <si>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</si>
  <si>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</si>
  <si>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</si>
  <si>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</si>
  <si>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</si>
  <si>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</si>
  <si>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</si>
  <si>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</si>
  <si>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</si>
  <si>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</si>
  <si>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</si>
  <si>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</si>
  <si>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</si>
  <si>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</si>
  <si>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</si>
  <si>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</si>
  <si>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</si>
  <si>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</si>
  <si>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</si>
  <si>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</si>
  <si>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</si>
  <si>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</si>
  <si>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</si>
  <si>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</si>
  <si>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</si>
  <si>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</si>
  <si>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</si>
  <si>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</si>
  <si>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</si>
  <si>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</si>
  <si>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</si>
  <si>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</si>
  <si>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</si>
  <si>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</si>
  <si>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</si>
  <si>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</si>
  <si>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</si>
  <si>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</si>
  <si>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</si>
  <si>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</si>
  <si>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</si>
  <si>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</si>
  <si>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</si>
  <si>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</si>
  <si>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</si>
  <si>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</si>
  <si>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</si>
  <si>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</si>
  <si>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</si>
  <si>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</si>
  <si>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</si>
  <si>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</si>
  <si>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</si>
  <si>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</si>
  <si>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</si>
  <si>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</si>
  <si>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</si>
  <si>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</si>
  <si>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</si>
  <si>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</si>
  <si>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</si>
  <si>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</si>
  <si>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</si>
  <si>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</si>
  <si>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</si>
  <si>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</si>
  <si>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</si>
  <si>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</si>
  <si>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</si>
  <si>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</si>
  <si>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</si>
  <si>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</si>
  <si>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</si>
  <si>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</si>
  <si>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</si>
  <si>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</si>
  <si>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</si>
  <si>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</si>
  <si>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</si>
  <si>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</si>
  <si>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</si>
  <si>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</si>
  <si>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</si>
  <si>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</si>
  <si>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</si>
  <si>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</si>
  <si>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</si>
  <si>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</si>
  <si>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</si>
  <si>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</si>
  <si>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</si>
  <si>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</si>
  <si>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</si>
  <si>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</si>
  <si>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</si>
  <si>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</si>
  <si>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</si>
  <si>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</si>
  <si>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</si>
  <si>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</si>
  <si>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</si>
  <si>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</si>
  <si>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</si>
  <si>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</si>
  <si>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</si>
  <si>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</si>
  <si>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</si>
  <si>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</si>
  <si>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</si>
  <si>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</si>
  <si>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</si>
  <si>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</si>
  <si>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</si>
  <si>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</si>
  <si>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</si>
  <si>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</si>
  <si>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</si>
  <si>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</si>
  <si>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</si>
  <si>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</si>
  <si>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</si>
  <si>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</si>
  <si>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</si>
  <si>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</si>
  <si>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</si>
  <si>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</si>
  <si>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</si>
  <si>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</si>
  <si>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</si>
  <si>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</si>
  <si>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</si>
  <si>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</si>
  <si>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</si>
  <si>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</si>
  <si>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</si>
  <si>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</si>
  <si>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</si>
  <si>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</si>
  <si>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</si>
  <si>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</si>
  <si>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</si>
  <si>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</si>
  <si>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</si>
  <si>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</si>
  <si>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</si>
  <si>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</si>
  <si>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</si>
  <si>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</si>
  <si>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</si>
  <si>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</si>
  <si>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</si>
  <si>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</si>
  <si>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</si>
  <si>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</si>
  <si>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</si>
  <si>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</si>
  <si>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</si>
  <si>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</si>
  <si>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</si>
  <si>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</si>
  <si>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</si>
  <si>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</si>
  <si>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</si>
  <si>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</si>
  <si>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</si>
  <si>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</si>
  <si>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</si>
  <si>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</si>
  <si>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</si>
  <si>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</si>
  <si>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</si>
  <si>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</si>
  <si>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</si>
  <si>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</si>
  <si>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</si>
  <si>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</si>
  <si>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</si>
  <si>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</si>
  <si>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</si>
  <si>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</si>
  <si>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</si>
  <si>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</si>
  <si>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</si>
  <si>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</si>
  <si>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</si>
  <si>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</si>
  <si>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</si>
  <si>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</si>
  <si>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</si>
  <si>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</si>
  <si>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</si>
  <si>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</si>
  <si>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</si>
  <si>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</si>
  <si>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</si>
  <si>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</si>
  <si>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</si>
  <si>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</si>
  <si>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</si>
  <si>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</si>
  <si>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</si>
  <si>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</si>
  <si>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</si>
  <si>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</si>
  <si>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</si>
  <si>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</si>
  <si>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</si>
  <si>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</si>
  <si>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</si>
  <si>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</si>
  <si>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</si>
  <si>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</si>
  <si>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</si>
  <si>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</si>
  <si>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</si>
  <si>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</si>
  <si>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</si>
  <si>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</si>
  <si>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</si>
  <si>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</si>
  <si>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</si>
  <si>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</si>
  <si>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</si>
  <si>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</si>
  <si>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</si>
  <si>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</si>
  <si>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</si>
  <si>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</si>
  <si>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</si>
  <si>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</si>
  <si>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</si>
  <si>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</si>
  <si>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</si>
  <si>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</si>
  <si>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</si>
  <si>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</si>
  <si>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</si>
  <si>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</si>
  <si>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</si>
  <si>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</si>
  <si>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</si>
  <si>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</si>
  <si>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</si>
  <si>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</si>
  <si>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</si>
  <si>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</si>
  <si>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</si>
  <si>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</si>
  <si>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</si>
  <si>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</si>
  <si>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</si>
  <si>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</si>
  <si>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</si>
  <si>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</si>
  <si>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</si>
  <si>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</si>
  <si>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</si>
  <si>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</si>
  <si>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</si>
  <si>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</si>
  <si>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</si>
  <si>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</si>
  <si>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</si>
  <si>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</si>
  <si>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</si>
  <si>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</si>
  <si>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</si>
  <si>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</si>
  <si>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</si>
  <si>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</si>
  <si>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</si>
  <si>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</si>
  <si>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</si>
  <si>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</si>
  <si>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</si>
  <si>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</si>
  <si>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</si>
  <si>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</si>
  <si>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</si>
  <si>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</si>
  <si>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</si>
  <si>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</si>
  <si>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</si>
  <si>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</si>
  <si>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</si>
  <si>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</si>
  <si>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</si>
  <si>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</si>
  <si>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</si>
  <si>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</si>
  <si>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</si>
  <si>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</si>
  <si>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</si>
  <si>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</si>
  <si>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</si>
  <si>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</si>
  <si>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</si>
  <si>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</si>
  <si>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</si>
  <si>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</si>
  <si>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</si>
  <si>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</si>
  <si>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</si>
  <si>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</si>
  <si>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</si>
  <si>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</si>
  <si>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</si>
  <si>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</si>
  <si>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</si>
  <si>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</si>
  <si>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</si>
  <si>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</si>
  <si>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</si>
  <si>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</si>
  <si>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</si>
  <si>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</si>
  <si>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</si>
  <si>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</si>
  <si>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</si>
  <si>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</si>
  <si>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</si>
  <si>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</si>
  <si>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</si>
  <si>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</si>
  <si>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</si>
  <si>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</si>
  <si>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</si>
  <si>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</si>
  <si>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</si>
  <si>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</si>
  <si>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</si>
  <si>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</si>
  <si>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</si>
  <si>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</si>
  <si>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</si>
  <si>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</si>
  <si>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</si>
  <si>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</si>
  <si>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</si>
  <si>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</si>
  <si>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</si>
  <si>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</si>
  <si>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</si>
  <si>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</si>
  <si>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</si>
  <si>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</si>
  <si>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</si>
  <si>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</si>
  <si>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</si>
  <si>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</si>
  <si>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</si>
  <si>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</si>
  <si>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</si>
  <si>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</si>
  <si>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</si>
  <si>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</si>
  <si>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</si>
  <si>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</si>
  <si>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</si>
  <si>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</si>
  <si>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</si>
  <si>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</si>
  <si>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</si>
  <si>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</si>
  <si>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</si>
  <si>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</si>
  <si>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</si>
  <si>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</si>
  <si>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</si>
  <si>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</si>
  <si>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</si>
  <si>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</si>
  <si>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</si>
  <si>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</si>
  <si>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</si>
  <si>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</si>
  <si>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</si>
  <si>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</si>
  <si>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</si>
  <si>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</si>
  <si>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</si>
  <si>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</si>
  <si>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</si>
  <si>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</si>
  <si>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</si>
  <si>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</si>
  <si>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</si>
  <si>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</si>
  <si>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</si>
  <si>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</si>
  <si>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</si>
  <si>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</si>
  <si>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</si>
  <si>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</si>
  <si>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</si>
  <si>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</si>
  <si>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</si>
  <si>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</si>
  <si>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</si>
  <si>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</si>
  <si>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</si>
  <si>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</si>
  <si>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</si>
  <si>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</si>
  <si>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</si>
  <si>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</si>
  <si>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</si>
  <si>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</si>
  <si>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</si>
  <si>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</si>
  <si>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</si>
  <si>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</si>
  <si>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</si>
  <si>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</si>
  <si>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</si>
  <si>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</si>
  <si>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</si>
  <si>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</si>
  <si>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</si>
  <si>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</si>
  <si>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</si>
  <si>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</si>
  <si>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</si>
  <si>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</si>
  <si>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</si>
  <si>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</si>
  <si>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</si>
  <si>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</si>
  <si>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</si>
  <si>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</si>
  <si>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</si>
  <si>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</si>
  <si>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</si>
  <si>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</si>
  <si>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</si>
  <si>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</si>
  <si>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</si>
  <si>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</si>
  <si>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</si>
  <si>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</si>
  <si>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</si>
  <si>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</si>
  <si>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</si>
  <si>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</si>
  <si>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</si>
  <si>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</si>
  <si>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</si>
  <si>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</si>
  <si>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</si>
  <si>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</si>
  <si>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</si>
  <si>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</si>
  <si>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</si>
  <si>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</si>
  <si>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</si>
  <si>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</si>
  <si>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</si>
  <si>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</si>
  <si>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</si>
  <si>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</si>
  <si>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</si>
  <si>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</si>
  <si>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</si>
  <si>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</si>
  <si>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</si>
  <si>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</si>
  <si>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</si>
  <si>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</si>
  <si>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</si>
  <si>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</si>
  <si>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</si>
  <si>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</si>
  <si>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</si>
  <si>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</si>
  <si>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</si>
  <si>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</si>
  <si>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</si>
  <si>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</si>
  <si>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</si>
  <si>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</si>
  <si>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</si>
  <si>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</si>
  <si>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</si>
  <si>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</si>
  <si>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</si>
  <si>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</si>
  <si>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</si>
  <si>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</si>
  <si>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</si>
  <si>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</si>
  <si>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</si>
  <si>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</si>
  <si>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</si>
  <si>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</si>
  <si>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</si>
  <si>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</si>
  <si>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</si>
  <si>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</si>
  <si>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</si>
  <si>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</si>
  <si>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</si>
  <si>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</si>
  <si>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</si>
  <si>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</si>
  <si>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</si>
  <si>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</si>
  <si>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</si>
  <si>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</si>
  <si>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</si>
  <si>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</si>
  <si>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</si>
  <si>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</si>
  <si>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</si>
  <si>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</si>
  <si>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</si>
  <si>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</si>
  <si>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</si>
  <si>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</si>
  <si>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</si>
  <si>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</si>
  <si>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</si>
  <si>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</si>
  <si>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</si>
  <si>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</si>
  <si>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</si>
  <si>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</si>
  <si>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</si>
  <si>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</si>
  <si>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</si>
  <si>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</si>
  <si>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</si>
  <si>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</si>
  <si>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</si>
  <si>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</si>
  <si>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</si>
  <si>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</si>
  <si>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</si>
  <si>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</si>
  <si>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</si>
  <si>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</si>
  <si>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</si>
  <si>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</si>
  <si>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</si>
  <si>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</si>
  <si>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</si>
  <si>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</si>
  <si>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</si>
  <si>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</si>
  <si>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</si>
  <si>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</si>
  <si>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</si>
  <si>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</si>
  <si>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</si>
  <si>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</si>
  <si>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</si>
  <si>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</si>
  <si>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</si>
  <si>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</si>
  <si>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</si>
  <si>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</si>
  <si>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</si>
  <si>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</si>
  <si>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</si>
  <si>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</si>
  <si>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</si>
  <si>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</si>
  <si>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</si>
  <si>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</si>
  <si>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</si>
  <si>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</si>
  <si>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</si>
  <si>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</si>
  <si>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</si>
  <si>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</si>
  <si>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</si>
  <si>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</si>
  <si>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</si>
  <si>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</si>
  <si>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</si>
  <si>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</si>
  <si>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</si>
  <si>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</si>
  <si>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</si>
  <si>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</si>
  <si>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</si>
  <si>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</si>
  <si>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</si>
  <si>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</si>
  <si>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</si>
  <si>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</si>
  <si>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</si>
  <si>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</si>
  <si>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</si>
  <si>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</si>
  <si>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</si>
  <si>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</si>
  <si>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</si>
  <si>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</si>
  <si>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</si>
  <si>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</si>
  <si>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</si>
  <si>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</si>
  <si>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</si>
  <si>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</si>
  <si>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</si>
  <si>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</si>
  <si>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</si>
  <si>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</si>
  <si>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</si>
  <si>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</si>
  <si>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</si>
  <si>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</si>
  <si>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</si>
  <si>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</si>
  <si>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</si>
  <si>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</si>
  <si>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</si>
  <si>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</si>
  <si>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</si>
  <si>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</si>
  <si>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</si>
  <si>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</si>
  <si>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</si>
  <si>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</si>
  <si>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</si>
  <si>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</si>
  <si>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</si>
  <si>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</si>
  <si>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</si>
  <si>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</si>
  <si>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</si>
  <si>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</si>
  <si>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</si>
  <si>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</si>
  <si>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</si>
  <si>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</si>
  <si>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</si>
  <si>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</si>
  <si>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</si>
  <si>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</si>
  <si>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</si>
  <si>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</si>
  <si>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</si>
  <si>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</si>
  <si>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</si>
  <si>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</si>
  <si>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</si>
  <si>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</si>
  <si>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</si>
  <si>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</si>
  <si>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</si>
  <si>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</si>
  <si>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</si>
  <si>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</si>
  <si>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</si>
  <si>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</si>
  <si>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</si>
  <si>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</si>
  <si>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</si>
  <si>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</si>
  <si>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</si>
  <si>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</si>
  <si>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</si>
  <si>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</si>
  <si>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</si>
  <si>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</si>
  <si>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</si>
  <si>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</si>
  <si>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</si>
  <si>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</si>
  <si>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</si>
  <si>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</si>
  <si>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</si>
  <si>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</si>
  <si>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</si>
  <si>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</si>
  <si>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</si>
  <si>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</si>
  <si>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</si>
  <si>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</si>
  <si>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</si>
  <si>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</si>
  <si>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</si>
  <si>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</si>
  <si>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</si>
  <si>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</si>
  <si>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</si>
  <si>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</si>
  <si>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</si>
  <si>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</si>
  <si>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</si>
  <si>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</si>
  <si>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</si>
  <si>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</si>
  <si>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</si>
  <si>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</si>
  <si>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</si>
  <si>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</si>
  <si>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</si>
  <si>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</si>
  <si>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</si>
  <si>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</si>
  <si>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</si>
  <si>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</si>
  <si>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</si>
  <si>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</si>
  <si>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</si>
  <si>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</si>
  <si>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</si>
  <si>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</si>
  <si>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</si>
  <si>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</si>
  <si>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</si>
  <si>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</si>
  <si>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</si>
  <si>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</si>
  <si>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</si>
  <si>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</si>
  <si>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</si>
  <si>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</si>
  <si>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</si>
  <si>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</si>
  <si>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</si>
  <si>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</si>
  <si>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</si>
  <si>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</si>
  <si>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</si>
  <si>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</si>
  <si>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</si>
  <si>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</si>
  <si>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</si>
  <si>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</si>
  <si>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</si>
  <si>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</si>
  <si>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</si>
  <si>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</si>
  <si>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</si>
  <si>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</si>
  <si>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</si>
  <si>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</si>
  <si>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</si>
  <si>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</si>
  <si>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</si>
  <si>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</si>
  <si>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</si>
  <si>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</si>
  <si>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</si>
  <si>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</si>
  <si>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</si>
  <si>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</si>
  <si>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</si>
  <si>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</si>
  <si>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</si>
  <si>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</si>
  <si>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</si>
  <si>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</si>
  <si>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</si>
  <si>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</si>
  <si>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</si>
  <si>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</si>
  <si>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</si>
  <si>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</si>
  <si>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</si>
  <si>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</si>
  <si>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</si>
  <si>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</si>
  <si>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</si>
  <si>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</si>
  <si>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</si>
  <si>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</si>
  <si>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</si>
  <si>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</si>
  <si>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</si>
  <si>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</si>
  <si>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</si>
  <si>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</si>
  <si>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</si>
  <si>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</si>
  <si>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</si>
  <si>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</si>
  <si>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</si>
  <si>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</si>
  <si>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</si>
  <si>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</si>
  <si>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</si>
  <si>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</si>
  <si>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</si>
  <si>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</si>
  <si>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</si>
  <si>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</si>
  <si>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</si>
  <si>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</si>
  <si>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</si>
  <si>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</si>
  <si>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</si>
  <si>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</si>
  <si>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</si>
  <si>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</si>
  <si>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</si>
  <si>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</si>
  <si>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</si>
  <si>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</si>
  <si>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</si>
  <si>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</si>
  <si>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</si>
  <si>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</si>
  <si>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</si>
  <si>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</si>
  <si>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</si>
  <si>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</si>
  <si>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</si>
  <si>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</si>
  <si>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</si>
  <si>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</si>
  <si>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</si>
  <si>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</si>
  <si>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</si>
  <si>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</si>
  <si>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</si>
  <si>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</si>
  <si>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</si>
  <si>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</si>
  <si>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</si>
  <si>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</si>
  <si>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</si>
  <si>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</si>
  <si>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</si>
  <si>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</si>
  <si>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</si>
  <si>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</si>
  <si>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</si>
  <si>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</si>
  <si>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</si>
  <si>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</si>
  <si>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</si>
  <si>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</si>
  <si>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</si>
  <si>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</si>
  <si>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</si>
  <si>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</si>
  <si>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</si>
  <si>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</si>
  <si>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</si>
  <si>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</si>
  <si>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</si>
  <si>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</si>
  <si>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</si>
  <si>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</si>
  <si>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</si>
  <si>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</si>
  <si>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</si>
  <si>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</si>
  <si>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</si>
  <si>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</si>
  <si>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</si>
  <si>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</si>
  <si>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</si>
  <si>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</si>
  <si>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</si>
  <si>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</si>
  <si>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</si>
  <si>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</si>
  <si>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</si>
  <si>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</si>
  <si>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</si>
  <si>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</si>
  <si>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</si>
  <si>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</si>
  <si>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</si>
  <si>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</si>
  <si>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</si>
  <si>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</si>
  <si>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</si>
  <si>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</si>
  <si>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</si>
  <si>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</si>
  <si>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</si>
  <si>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</si>
  <si>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</si>
  <si>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</si>
  <si>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</si>
  <si>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</si>
  <si>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</si>
  <si>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</si>
  <si>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</si>
  <si>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</si>
  <si>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</si>
  <si>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</si>
  <si>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</si>
  <si>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</si>
  <si>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</si>
  <si>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</si>
  <si>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</si>
  <si>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</si>
  <si>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</si>
  <si>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</si>
  <si>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</si>
  <si>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</si>
  <si>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</si>
  <si>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</si>
  <si>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</si>
  <si>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</si>
  <si>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</si>
  <si>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</si>
  <si>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</si>
  <si>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</si>
  <si>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</si>
  <si>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</si>
  <si>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</si>
  <si>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</si>
  <si>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</si>
  <si>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</si>
  <si>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</si>
  <si>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</si>
  <si>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</si>
  <si>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</si>
  <si>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</si>
  <si>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</si>
  <si>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</si>
  <si>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</si>
  <si>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</si>
  <si>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</si>
  <si>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</si>
  <si>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</si>
  <si>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</si>
  <si>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</si>
  <si>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</si>
  <si>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</si>
  <si>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</si>
  <si>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</si>
  <si>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</si>
  <si>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</si>
  <si>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</si>
  <si>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</si>
  <si>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</si>
  <si>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</si>
  <si>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</si>
  <si>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</si>
  <si>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</si>
  <si>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</si>
  <si>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</si>
  <si>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</si>
  <si>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</si>
  <si>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</si>
  <si>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</si>
  <si>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</si>
  <si>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</si>
  <si>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</si>
  <si>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</si>
  <si>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</si>
  <si>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</si>
  <si>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</si>
  <si>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</si>
  <si>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</si>
  <si>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</si>
  <si>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</si>
  <si>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</si>
  <si>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</si>
  <si>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</si>
  <si>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</si>
  <si>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</si>
  <si>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</si>
  <si>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</si>
  <si>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</si>
  <si>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</si>
  <si>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</si>
  <si>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</si>
  <si>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</si>
  <si>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</si>
  <si>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</si>
  <si>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</si>
  <si>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</si>
  <si>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</si>
  <si>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</si>
  <si>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</si>
  <si>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</si>
  <si>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</si>
  <si>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</si>
  <si>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</si>
  <si>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</si>
  <si>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</si>
  <si>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</si>
  <si>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</si>
  <si>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</si>
  <si>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</si>
  <si>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</si>
  <si>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</si>
  <si>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</si>
  <si>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</si>
  <si>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</si>
  <si>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</si>
  <si>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</si>
  <si>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</si>
  <si>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</si>
  <si>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</si>
  <si>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</si>
  <si>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</si>
  <si>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</si>
  <si>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</si>
  <si>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</si>
  <si>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</si>
  <si>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</si>
  <si>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</si>
  <si>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</si>
  <si>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</si>
  <si>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</si>
  <si>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</si>
  <si>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</si>
  <si>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</si>
  <si>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</si>
  <si>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</si>
  <si>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</si>
  <si>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</si>
  <si>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</si>
  <si>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</si>
  <si>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</si>
  <si>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</si>
  <si>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</si>
  <si>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</si>
  <si>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</si>
  <si>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</si>
  <si>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</si>
  <si>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</si>
  <si>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</si>
  <si>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</si>
  <si>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</si>
  <si>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</si>
  <si>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</si>
  <si>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</si>
  <si>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</si>
  <si>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</si>
  <si>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</si>
  <si>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</si>
  <si>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</si>
  <si>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</si>
  <si>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</si>
  <si>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</si>
  <si>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</si>
  <si>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</si>
  <si>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</si>
  <si>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</si>
  <si>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</si>
  <si>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</si>
  <si>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</si>
  <si>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</si>
  <si>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</si>
  <si>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</si>
  <si>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</si>
  <si>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</si>
  <si>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</si>
  <si>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</si>
  <si>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</si>
  <si>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</si>
  <si>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</si>
  <si>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</si>
  <si>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</si>
  <si>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</si>
  <si>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</si>
  <si>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</si>
  <si>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</si>
  <si>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</si>
  <si>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</si>
  <si>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</si>
  <si>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</si>
  <si>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</si>
  <si>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</si>
  <si>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</si>
  <si>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</si>
  <si>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</si>
  <si>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</si>
  <si>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</si>
  <si>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</si>
  <si>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</si>
  <si>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</si>
  <si>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</si>
  <si>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</si>
  <si>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</si>
  <si>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</si>
  <si>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</si>
  <si>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</si>
  <si>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</si>
  <si>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</si>
  <si>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</si>
  <si>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</si>
  <si>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</si>
  <si>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</si>
  <si>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</si>
  <si>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</si>
  <si>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</si>
  <si>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</si>
  <si>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</si>
  <si>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</si>
  <si>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</si>
  <si>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</si>
  <si>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</si>
  <si>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</si>
  <si>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</si>
  <si>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</si>
  <si>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</si>
  <si>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</si>
  <si>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</si>
  <si>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</si>
  <si>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</si>
  <si>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</si>
  <si>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</si>
  <si>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</si>
  <si>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</si>
  <si>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</si>
  <si>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</si>
  <si>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</si>
  <si>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</si>
  <si>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</si>
  <si>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</si>
  <si>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</si>
  <si>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</si>
  <si>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</si>
  <si>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</si>
  <si>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</si>
  <si>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</si>
  <si>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</si>
  <si>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</si>
  <si>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</si>
  <si>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</si>
  <si>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</si>
  <si>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</si>
  <si>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</si>
  <si>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</si>
  <si>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</si>
  <si>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</si>
  <si>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</si>
  <si>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</si>
  <si>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</si>
  <si>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</si>
  <si>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</si>
  <si>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</si>
  <si>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</si>
  <si>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</si>
  <si>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</si>
  <si>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</si>
  <si>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</si>
  <si>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</si>
  <si>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</si>
  <si>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</si>
  <si>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</si>
  <si>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</si>
  <si>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</si>
  <si>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</si>
  <si>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</si>
  <si>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</si>
  <si>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</si>
  <si>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</si>
  <si>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</si>
  <si>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</si>
  <si>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</si>
  <si>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</si>
  <si>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</si>
  <si>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</si>
  <si>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</si>
  <si>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</si>
  <si>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</si>
  <si>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</si>
  <si>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</si>
  <si>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</si>
  <si>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</si>
  <si>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</si>
  <si>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</si>
  <si>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</si>
  <si>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</si>
  <si>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</si>
  <si>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</si>
  <si>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</si>
  <si>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</si>
  <si>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</si>
  <si>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</si>
  <si>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</si>
  <si>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</si>
  <si>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</si>
  <si>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</si>
  <si>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</si>
  <si>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</si>
  <si>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</si>
  <si>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</si>
  <si>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</si>
  <si>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</si>
  <si>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</si>
  <si>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</si>
  <si>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</si>
  <si>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</si>
  <si>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</si>
  <si>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</si>
  <si>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</si>
  <si>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</si>
  <si>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</si>
  <si>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</si>
  <si>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</si>
  <si>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</si>
  <si>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</si>
  <si>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</si>
  <si>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</si>
  <si>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</si>
  <si>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</si>
  <si>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</si>
  <si>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</si>
  <si>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</si>
  <si>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</si>
  <si>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</si>
  <si>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</si>
  <si>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</si>
  <si>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</si>
  <si>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</si>
  <si>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</si>
  <si>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</si>
  <si>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</si>
  <si>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</si>
  <si>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</si>
  <si>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</si>
  <si>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</si>
  <si>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</si>
  <si>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</si>
  <si>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</si>
  <si>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</si>
  <si>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</si>
  <si>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</si>
  <si>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</si>
  <si>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</si>
  <si>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</si>
  <si>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</si>
  <si>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</si>
  <si>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</si>
  <si>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</si>
  <si>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</si>
  <si>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</si>
  <si>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</si>
  <si>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</si>
  <si>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</si>
  <si>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</si>
  <si>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</si>
  <si>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</si>
  <si>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</si>
  <si>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</si>
  <si>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</si>
  <si>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</si>
  <si>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</si>
  <si>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</si>
  <si>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</si>
  <si>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</si>
  <si>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</si>
  <si>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</si>
  <si>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</si>
  <si>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</si>
  <si>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</si>
  <si>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</si>
  <si>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</si>
  <si>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</si>
  <si>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</si>
  <si>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</si>
  <si>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</si>
  <si>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</si>
  <si>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</si>
  <si>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</si>
  <si>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</si>
  <si>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</si>
  <si>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</si>
  <si>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</si>
  <si>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</si>
  <si>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</si>
  <si>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</si>
  <si>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</si>
  <si>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</si>
  <si>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</si>
  <si>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</si>
  <si>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</si>
  <si>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</si>
  <si>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</si>
  <si>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</si>
  <si>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</si>
  <si>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</si>
  <si>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</si>
  <si>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</si>
  <si>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</si>
  <si>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</si>
  <si>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</si>
  <si>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</si>
  <si>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</si>
  <si>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</si>
  <si>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</si>
  <si>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</si>
  <si>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</si>
  <si>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</si>
  <si>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</si>
  <si>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</si>
  <si>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</si>
  <si>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</si>
  <si>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</si>
  <si>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</si>
  <si>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</si>
  <si>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</si>
  <si>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</si>
  <si>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</si>
  <si>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</si>
  <si>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</si>
  <si>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</si>
  <si>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</si>
  <si>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</si>
  <si>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</si>
  <si>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</si>
  <si>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</si>
  <si>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</si>
  <si>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</si>
  <si>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</si>
  <si>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</si>
  <si>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</si>
  <si>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</si>
  <si>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</si>
  <si>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</si>
  <si>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</si>
  <si>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</si>
  <si>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</si>
  <si>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</si>
  <si>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</si>
  <si>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</si>
  <si>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</si>
  <si>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</si>
  <si>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</si>
  <si>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</si>
  <si>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</si>
  <si>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</si>
  <si>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</si>
  <si>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</si>
  <si>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</si>
  <si>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</si>
  <si>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</si>
  <si>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</si>
  <si>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</si>
  <si>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</si>
  <si>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</si>
  <si>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</si>
  <si>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</si>
  <si>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</si>
  <si>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</si>
  <si>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</si>
  <si>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</si>
  <si>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</si>
  <si>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</si>
  <si>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</si>
  <si>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</si>
  <si>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</si>
  <si>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</si>
  <si>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</si>
  <si>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</si>
  <si>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</si>
  <si>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</si>
  <si>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</si>
  <si>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</si>
  <si>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</si>
  <si>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</si>
  <si>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</si>
  <si>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</si>
  <si>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</si>
  <si>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</si>
  <si>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</si>
  <si>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</si>
  <si>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</si>
  <si>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</si>
  <si>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</si>
  <si>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</si>
  <si>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</si>
  <si>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</si>
  <si>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</si>
  <si>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</si>
  <si>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</si>
  <si>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</si>
  <si>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</si>
  <si>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</si>
  <si>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</si>
  <si>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</si>
  <si>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</si>
  <si>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</si>
  <si>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</si>
  <si>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</si>
  <si>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</si>
  <si>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</si>
  <si>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</si>
  <si>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</si>
  <si>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</si>
  <si>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</si>
  <si>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</si>
  <si>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</si>
  <si>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</si>
  <si>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</si>
  <si>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</si>
  <si>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</si>
  <si>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</si>
  <si>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</si>
  <si>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</si>
  <si>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</si>
  <si>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</si>
  <si>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</si>
  <si>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</si>
  <si>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</si>
  <si>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</si>
  <si>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</si>
  <si>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</si>
  <si>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</si>
  <si>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</si>
  <si>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</si>
  <si>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</si>
  <si>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</si>
  <si>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</si>
  <si>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</si>
  <si>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</si>
  <si>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</si>
  <si>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</si>
  <si>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</si>
  <si>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</si>
  <si>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</si>
  <si>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</si>
  <si>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</si>
  <si>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</si>
  <si>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</si>
  <si>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</si>
  <si>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</si>
  <si>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</si>
  <si>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</si>
  <si>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</si>
  <si>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</si>
  <si>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</si>
  <si>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</si>
  <si>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</si>
  <si>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</si>
  <si>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</si>
  <si>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</si>
  <si>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</si>
  <si>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</si>
  <si>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</si>
  <si>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</si>
  <si>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</si>
  <si>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</si>
  <si>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</si>
  <si>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</si>
  <si>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</si>
  <si>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</si>
  <si>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</si>
  <si>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</si>
  <si>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</si>
  <si>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</si>
  <si>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</si>
  <si>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</si>
  <si>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</si>
  <si>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</si>
  <si>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</si>
  <si>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</si>
  <si>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</si>
  <si>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</si>
  <si>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</si>
  <si>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</si>
  <si>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</si>
  <si>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</si>
  <si>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</si>
  <si>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</si>
  <si>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</si>
  <si>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</si>
  <si>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</si>
  <si>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</si>
  <si>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</si>
  <si>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</si>
  <si>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</si>
  <si>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</si>
  <si>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</si>
  <si>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</si>
  <si>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</si>
  <si>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</si>
  <si>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</si>
  <si>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</si>
  <si>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</si>
  <si>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</si>
  <si>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</si>
  <si>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</si>
  <si>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</si>
  <si>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</si>
  <si>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</si>
  <si>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</si>
  <si>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</si>
  <si>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</si>
  <si>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</si>
  <si>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</si>
  <si>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</si>
  <si>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</si>
  <si>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</si>
  <si>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</si>
  <si>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</si>
  <si>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</si>
  <si>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</si>
  <si>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</si>
  <si>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</si>
  <si>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</si>
  <si>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</si>
  <si>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</si>
  <si>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</si>
  <si>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</si>
  <si>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</si>
  <si>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</si>
  <si>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</si>
  <si>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</si>
  <si>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</si>
  <si>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</si>
  <si>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</si>
  <si>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</si>
  <si>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</si>
  <si>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</si>
  <si>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</si>
  <si>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</si>
  <si>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</si>
  <si>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</si>
  <si>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</si>
  <si>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</si>
  <si>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</si>
  <si>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</si>
  <si>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</si>
  <si>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</si>
  <si>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</si>
  <si>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</si>
  <si>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</si>
  <si>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</si>
  <si>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</si>
  <si>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</si>
  <si>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</si>
  <si>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</si>
  <si>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</si>
  <si>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</si>
  <si>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</si>
  <si>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</si>
  <si>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</si>
  <si>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</si>
  <si>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</si>
  <si>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</si>
  <si>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</si>
  <si>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</si>
  <si>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</si>
  <si>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</si>
  <si>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</si>
  <si>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</si>
  <si>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</si>
  <si>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</si>
  <si>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</si>
  <si>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</si>
  <si>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</si>
  <si>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</si>
  <si>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</si>
  <si>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</si>
  <si>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</si>
  <si>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</si>
  <si>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</si>
  <si>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</si>
  <si>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</si>
  <si>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</si>
  <si>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</si>
  <si>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</si>
  <si>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</si>
  <si>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</si>
  <si>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</si>
  <si>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</si>
  <si>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</si>
  <si>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</si>
  <si>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</si>
  <si>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</si>
  <si>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</si>
  <si>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</si>
  <si>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</si>
  <si>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</si>
  <si>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</si>
  <si>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</si>
  <si>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</si>
  <si>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</si>
  <si>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</si>
  <si>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</si>
  <si>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</si>
  <si>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</si>
  <si>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</si>
  <si>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</si>
  <si>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</si>
  <si>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</si>
  <si>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</si>
  <si>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</si>
  <si>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</si>
  <si>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</si>
  <si>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</si>
  <si>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</si>
  <si>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</si>
  <si>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</si>
  <si>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</si>
  <si>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</si>
  <si>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</si>
  <si>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</si>
  <si>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</si>
  <si>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</si>
  <si>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</si>
  <si>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</si>
  <si>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</si>
  <si>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</si>
  <si>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</si>
  <si>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</si>
  <si>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</si>
  <si>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</si>
  <si>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</si>
  <si>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</si>
  <si>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</si>
  <si>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</si>
  <si>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</si>
  <si>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</si>
  <si>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</si>
  <si>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</si>
  <si>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</si>
  <si>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</si>
  <si>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</si>
  <si>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</si>
  <si>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</si>
  <si>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</si>
  <si>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</si>
  <si>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</si>
  <si>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</si>
  <si>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</si>
  <si>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</si>
  <si>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</si>
  <si>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</si>
  <si>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</si>
  <si>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</si>
  <si>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</si>
  <si>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</si>
  <si>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</si>
  <si>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</si>
  <si>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</si>
  <si>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</si>
  <si>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</si>
  <si>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</si>
  <si>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</si>
  <si>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</si>
  <si>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</si>
  <si>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</si>
  <si>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</si>
  <si>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</si>
  <si>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</si>
  <si>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</si>
  <si>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</si>
  <si>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</si>
  <si>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</si>
  <si>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</si>
  <si>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</si>
  <si>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</si>
  <si>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</si>
  <si>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</si>
  <si>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</si>
  <si>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</si>
  <si>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</si>
  <si>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</si>
  <si>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</si>
  <si>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</si>
  <si>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</si>
  <si>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</si>
  <si>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</si>
  <si>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</si>
  <si>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</si>
  <si>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</si>
  <si>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</si>
  <si>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</si>
  <si>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</si>
  <si>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</si>
  <si>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</si>
  <si>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</si>
  <si>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</si>
  <si>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</si>
  <si>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</si>
  <si>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</si>
  <si>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</si>
  <si>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</si>
  <si>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</si>
  <si>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</si>
  <si>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</si>
  <si>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</si>
  <si>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</si>
  <si>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</si>
  <si>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</si>
  <si>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</si>
  <si>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</si>
  <si>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</si>
  <si>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</si>
  <si>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</si>
  <si>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</si>
  <si>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</si>
  <si>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</si>
  <si>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</si>
  <si>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</si>
  <si>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</si>
  <si>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</si>
  <si>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</si>
  <si>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</si>
  <si>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</si>
  <si>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</si>
  <si>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</si>
  <si>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</si>
  <si>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</si>
  <si>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</si>
  <si>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</si>
  <si>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</si>
  <si>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</si>
  <si>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</si>
  <si>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</si>
  <si>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</si>
  <si>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</si>
  <si>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</si>
  <si>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</si>
  <si>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</si>
  <si>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</si>
  <si>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</si>
  <si>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</si>
  <si>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</si>
  <si>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</si>
  <si>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</si>
  <si>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</si>
  <si>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</si>
  <si>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</si>
  <si>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</si>
  <si>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</si>
  <si>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</si>
  <si>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</si>
  <si>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</si>
  <si>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</si>
  <si>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</si>
  <si>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</si>
  <si>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</si>
  <si>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</si>
  <si>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</si>
  <si>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</si>
  <si>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</si>
  <si>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</si>
  <si>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</si>
  <si>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</si>
  <si>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</si>
  <si>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</si>
  <si>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</si>
  <si>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</si>
  <si>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</si>
  <si>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</si>
  <si>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</si>
  <si>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</si>
  <si>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</si>
  <si>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</si>
  <si>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</si>
  <si>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</si>
  <si>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</si>
  <si>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</si>
  <si>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</si>
  <si>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</si>
  <si>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</si>
  <si>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</si>
  <si>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</si>
  <si>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</si>
  <si>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</si>
  <si>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</si>
  <si>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</si>
  <si>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</si>
  <si>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</si>
  <si>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</si>
  <si>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</si>
  <si>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</si>
  <si>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</si>
  <si>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</si>
  <si>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</si>
  <si>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</si>
  <si>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</si>
  <si>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</si>
  <si>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</si>
  <si>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</si>
  <si>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</si>
  <si>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</si>
  <si>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</si>
  <si>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</si>
  <si>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</si>
  <si>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</si>
  <si>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</si>
  <si>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</si>
  <si>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</si>
  <si>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</si>
  <si>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</si>
  <si>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</si>
  <si>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</si>
  <si>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</si>
  <si>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</si>
  <si>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</si>
  <si>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</si>
  <si>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</si>
  <si>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</si>
  <si>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</si>
  <si>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</si>
  <si>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</si>
  <si>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</si>
  <si>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</si>
  <si>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</si>
  <si>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</si>
  <si>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</si>
  <si>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</si>
  <si>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</si>
  <si>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</si>
  <si>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</si>
  <si>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</si>
  <si>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</si>
  <si>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</si>
  <si>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</si>
  <si>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</si>
  <si>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</si>
  <si>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</si>
  <si>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</si>
  <si>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</si>
  <si>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</si>
  <si>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</si>
  <si>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</si>
  <si>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</si>
  <si>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</si>
  <si>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</si>
  <si>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</si>
  <si>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</si>
  <si>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</si>
  <si>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</si>
  <si>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</si>
  <si>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</si>
  <si>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</si>
  <si>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</si>
  <si>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</si>
  <si>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</si>
  <si>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</si>
  <si>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</si>
  <si>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</si>
  <si>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</si>
  <si>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</si>
  <si>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</si>
  <si>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</si>
  <si>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</si>
  <si>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</si>
  <si>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</si>
  <si>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</si>
  <si>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</si>
  <si>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</si>
  <si>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</si>
  <si>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</si>
  <si>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</si>
  <si>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</si>
  <si>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</si>
  <si>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</si>
  <si>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</si>
  <si>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</si>
  <si>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</si>
  <si>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</si>
  <si>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</si>
  <si>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</si>
  <si>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</si>
  <si>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</si>
  <si>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</si>
  <si>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</si>
  <si>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</si>
  <si>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</si>
  <si>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</si>
  <si>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</si>
  <si>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</si>
  <si>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</si>
  <si>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</si>
  <si>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</si>
  <si>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</si>
  <si>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</si>
  <si>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</si>
  <si>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</si>
  <si>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</si>
  <si>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</si>
  <si>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</si>
  <si>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</si>
  <si>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</si>
  <si>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</si>
  <si>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</si>
  <si>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</si>
  <si>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</si>
  <si>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</si>
  <si>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</si>
  <si>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</si>
  <si>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</si>
  <si>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</si>
  <si>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</si>
  <si>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</si>
  <si>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</si>
  <si>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</si>
  <si>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</si>
  <si>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</si>
  <si>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</si>
  <si>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</si>
  <si>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</si>
  <si>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</si>
  <si>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</si>
  <si>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</si>
  <si>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</si>
  <si>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</si>
  <si>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</si>
  <si>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</si>
  <si>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</si>
  <si>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</si>
  <si>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</si>
  <si>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</si>
  <si>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</si>
  <si>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</si>
  <si>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</si>
  <si>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</si>
  <si>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</si>
  <si>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</si>
  <si>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</si>
  <si>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</si>
  <si>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</si>
  <si>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</si>
  <si>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</si>
  <si>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</si>
  <si>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</si>
  <si>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</si>
  <si>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</si>
  <si>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</si>
  <si>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</si>
  <si>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</si>
  <si>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</si>
  <si>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</si>
  <si>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</si>
  <si>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</si>
  <si>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</si>
  <si>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</si>
  <si>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</si>
  <si>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</si>
  <si>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</si>
  <si>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</si>
  <si>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</si>
  <si>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</si>
  <si>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</si>
  <si>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</si>
  <si>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</si>
  <si>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</si>
  <si>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</si>
  <si>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</si>
  <si>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</si>
  <si>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</si>
  <si>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</si>
  <si>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</si>
  <si>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</si>
  <si>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</si>
  <si>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</si>
  <si>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</si>
  <si>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</si>
  <si>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</si>
  <si>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</si>
  <si>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</si>
  <si>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</si>
  <si>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</si>
  <si>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</si>
  <si>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</si>
  <si>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</si>
  <si>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</si>
  <si>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</si>
  <si>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</si>
  <si>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</si>
  <si>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</si>
  <si>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</si>
  <si>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</si>
  <si>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</si>
  <si>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</si>
  <si>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</si>
  <si>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</si>
  <si>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</si>
  <si>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</si>
  <si>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</si>
  <si>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</si>
  <si>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</si>
  <si>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</si>
  <si>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</si>
  <si>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</si>
  <si>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</si>
  <si>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</si>
  <si>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</si>
  <si>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</si>
  <si>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</si>
  <si>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</si>
  <si>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</si>
  <si>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</si>
  <si>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</si>
  <si>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</si>
  <si>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</si>
  <si>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</si>
  <si>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</si>
  <si>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</si>
  <si>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</si>
  <si>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</si>
  <si>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</si>
  <si>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</si>
  <si>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</si>
  <si>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</si>
  <si>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</si>
  <si>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</si>
  <si>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</si>
  <si>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</si>
  <si>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</si>
  <si>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</si>
  <si>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</si>
  <si>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</si>
  <si>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</si>
  <si>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</si>
  <si>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</si>
  <si>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</si>
  <si>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</si>
  <si>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</si>
  <si>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</si>
  <si>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</si>
  <si>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</si>
  <si>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</si>
  <si>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</si>
  <si>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</si>
  <si>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</si>
  <si>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</si>
  <si>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</si>
  <si>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</si>
  <si>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</si>
  <si>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</si>
  <si>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</si>
  <si>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</si>
  <si>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</si>
  <si>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</si>
  <si>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</si>
  <si>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</si>
  <si>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</si>
  <si>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</si>
  <si>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</si>
  <si>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</si>
  <si>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</si>
  <si>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</si>
  <si>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</si>
  <si>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</si>
  <si>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</si>
  <si>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</si>
  <si>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</si>
  <si>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</si>
  <si>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</si>
  <si>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</si>
  <si>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</si>
  <si>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</si>
  <si>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</si>
  <si>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</si>
  <si>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</si>
  <si>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</si>
  <si>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</si>
  <si>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</si>
  <si>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</si>
  <si>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</si>
  <si>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</si>
  <si>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</si>
  <si>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</si>
  <si>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</si>
  <si>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</si>
  <si>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</si>
  <si>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</si>
  <si>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</si>
  <si>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</si>
  <si>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</si>
  <si>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</si>
  <si>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</si>
  <si>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</si>
  <si>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</si>
  <si>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</si>
  <si>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</si>
  <si>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</si>
  <si>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</si>
  <si>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</si>
  <si>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</si>
  <si>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</si>
  <si>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</si>
  <si>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</si>
  <si>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</si>
  <si>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</si>
  <si>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</si>
  <si>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</si>
  <si>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</si>
  <si>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</si>
  <si>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</si>
  <si>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</si>
  <si>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</si>
  <si>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</si>
  <si>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</si>
  <si>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</si>
  <si>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</si>
  <si>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</si>
  <si>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</si>
  <si>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</si>
  <si>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</si>
  <si>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</si>
  <si>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</si>
  <si>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</si>
  <si>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</si>
  <si>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</si>
  <si>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</si>
  <si>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</si>
  <si>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</si>
  <si>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</si>
  <si>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</si>
  <si>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</si>
  <si>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</si>
  <si>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</si>
  <si>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</si>
  <si>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</si>
  <si>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</si>
  <si>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</si>
  <si>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</si>
  <si>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</si>
  <si>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</si>
  <si>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</si>
  <si>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</si>
  <si>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</si>
  <si>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</si>
  <si>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</si>
  <si>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</si>
  <si>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</si>
  <si>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</si>
  <si>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</si>
  <si>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</si>
  <si>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</si>
  <si>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</si>
  <si>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</si>
  <si>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</si>
  <si>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</si>
  <si>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</si>
  <si>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</si>
  <si>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</si>
  <si>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</si>
  <si>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</si>
  <si>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</si>
  <si>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</si>
  <si>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</si>
  <si>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</si>
  <si>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</si>
  <si>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</si>
  <si>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</si>
  <si>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</si>
  <si>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</si>
  <si>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</si>
  <si>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</si>
  <si>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</si>
  <si>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</si>
  <si>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</si>
  <si>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</si>
  <si>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</si>
  <si>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</si>
  <si>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</si>
  <si>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</si>
  <si>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</si>
  <si>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</si>
  <si>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</si>
  <si>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</si>
  <si>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</si>
  <si>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</si>
  <si>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</si>
  <si>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</si>
  <si>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</si>
  <si>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</si>
  <si>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</si>
  <si>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</si>
  <si>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</si>
  <si>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</si>
  <si>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</si>
  <si>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</si>
  <si>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</si>
  <si>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</si>
  <si>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</si>
  <si>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</si>
  <si>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</si>
  <si>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</si>
  <si>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</si>
  <si>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</si>
  <si>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</si>
  <si>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</si>
  <si>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</si>
  <si>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</si>
  <si>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</si>
  <si>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</si>
  <si>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</si>
  <si>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</si>
  <si>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</si>
  <si>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</si>
  <si>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</si>
  <si>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</si>
  <si>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</si>
  <si>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</si>
  <si>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</si>
  <si>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</si>
  <si>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</si>
  <si>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</si>
  <si>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</si>
  <si>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</si>
  <si>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</si>
  <si>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</si>
  <si>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</si>
  <si>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</si>
  <si>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</si>
  <si>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</si>
  <si>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</si>
  <si>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</si>
  <si>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</si>
  <si>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</si>
  <si>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</si>
  <si>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</si>
  <si>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</si>
  <si>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</si>
  <si>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</si>
  <si>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</si>
  <si>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</si>
  <si>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</si>
  <si>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</si>
  <si>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</si>
  <si>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</si>
  <si>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</si>
  <si>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</si>
  <si>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</si>
  <si>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</si>
  <si>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</si>
  <si>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</si>
  <si>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</si>
  <si>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</si>
  <si>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</si>
  <si>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</si>
  <si>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</si>
  <si>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</si>
  <si>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</si>
  <si>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</si>
  <si>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</si>
  <si>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</si>
  <si>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</si>
  <si>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</si>
  <si>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</si>
  <si>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</si>
  <si>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</si>
  <si>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</si>
  <si>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</si>
  <si>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</si>
  <si>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</si>
  <si>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</si>
  <si>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</si>
  <si>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</si>
  <si>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</si>
  <si>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</si>
  <si>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</si>
  <si>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</si>
  <si>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</si>
  <si>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</si>
  <si>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</si>
  <si>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</si>
  <si>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</si>
  <si>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</si>
  <si>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</si>
  <si>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</si>
  <si>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</si>
  <si>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</si>
  <si>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</si>
  <si>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</si>
  <si>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</si>
  <si>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</si>
  <si>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</si>
  <si>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</si>
  <si>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</si>
  <si>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</si>
  <si>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</si>
  <si>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</si>
  <si>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</si>
  <si>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</si>
  <si>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</si>
  <si>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</si>
  <si>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</si>
  <si>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</si>
  <si>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</si>
  <si>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</si>
  <si>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</si>
  <si>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</si>
  <si>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</si>
  <si>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</si>
  <si>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</si>
  <si>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</si>
  <si>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</si>
  <si>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</si>
  <si>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</si>
  <si>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</si>
  <si>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</si>
  <si>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</si>
  <si>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</si>
  <si>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</si>
  <si>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</si>
  <si>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</si>
  <si>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</si>
  <si>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</si>
  <si>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</si>
  <si>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</si>
  <si>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</si>
  <si>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</si>
  <si>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</si>
  <si>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</si>
  <si>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</si>
  <si>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</si>
  <si>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</si>
  <si>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</si>
  <si>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</si>
  <si>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</si>
  <si>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</si>
  <si>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</si>
  <si>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</si>
  <si>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</si>
  <si>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</si>
  <si>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</si>
  <si>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</si>
  <si>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</si>
  <si>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</si>
  <si>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</si>
  <si>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</si>
  <si>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</si>
  <si>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</si>
  <si>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</si>
  <si>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</si>
  <si>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</si>
  <si>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</si>
  <si>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</si>
  <si>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</si>
  <si>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</si>
  <si>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</si>
  <si>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</si>
  <si>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</si>
  <si>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</si>
  <si>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</si>
  <si>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</si>
  <si>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</si>
  <si>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</si>
  <si>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</si>
  <si>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</si>
  <si>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</si>
  <si>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</si>
  <si>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</si>
  <si>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</si>
  <si>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</si>
  <si>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</si>
  <si>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</si>
  <si>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</si>
  <si>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</si>
  <si>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</si>
  <si>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</si>
  <si>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</si>
  <si>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</si>
  <si>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</si>
  <si>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</si>
  <si>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</si>
  <si>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</si>
  <si>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</si>
  <si>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</si>
  <si>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</si>
  <si>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</si>
  <si>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</si>
  <si>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</si>
  <si>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</si>
  <si>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</si>
  <si>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</si>
  <si>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</si>
  <si>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</si>
  <si>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</si>
  <si>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</si>
  <si>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</si>
  <si>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</si>
  <si>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</si>
  <si>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</si>
  <si>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</si>
  <si>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</si>
  <si>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</si>
  <si>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</si>
  <si>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</si>
  <si>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</si>
  <si>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</si>
  <si>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</si>
  <si>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</si>
  <si>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</si>
  <si>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</si>
  <si>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</si>
  <si>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</si>
  <si>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</si>
  <si>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</si>
  <si>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</si>
  <si>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</si>
  <si>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</si>
  <si>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</si>
  <si>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</si>
  <si>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</si>
  <si>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</si>
  <si>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</si>
  <si>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</si>
  <si>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</si>
  <si>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</si>
  <si>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</si>
  <si>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</si>
  <si>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</si>
  <si>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</si>
  <si>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</si>
  <si>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</si>
  <si>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</si>
  <si>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</si>
  <si>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</si>
  <si>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</si>
  <si>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</si>
  <si>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</si>
  <si>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</si>
  <si>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</si>
  <si>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</si>
  <si>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</si>
  <si>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</si>
  <si>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</si>
  <si>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</si>
  <si>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</si>
  <si>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</si>
  <si>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</si>
  <si>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</si>
  <si>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</si>
  <si>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</si>
  <si>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</si>
  <si>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</si>
  <si>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</si>
  <si>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</si>
  <si>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</si>
  <si>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</si>
  <si>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</si>
  <si>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</si>
  <si>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</si>
  <si>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</si>
  <si>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</si>
  <si>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</si>
  <si>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</si>
  <si>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</si>
  <si>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</si>
  <si>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</si>
  <si>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</si>
  <si>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</si>
  <si>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</si>
  <si>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</si>
  <si>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</si>
  <si>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</si>
  <si>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</si>
  <si>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</si>
  <si>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</si>
  <si>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</si>
  <si>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</si>
  <si>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</si>
  <si>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</si>
  <si>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</si>
  <si>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</si>
  <si>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</si>
  <si>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</si>
  <si>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</si>
  <si>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</si>
  <si>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</si>
  <si>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</si>
  <si>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</si>
  <si>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</si>
  <si>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</si>
  <si>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</si>
  <si>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</si>
  <si>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</si>
  <si>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</si>
  <si>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</si>
  <si>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</si>
  <si>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</si>
  <si>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</si>
  <si>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</si>
  <si>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</si>
  <si>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</si>
  <si>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</si>
  <si>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</si>
  <si>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</si>
  <si>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</si>
  <si>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</si>
  <si>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</si>
  <si>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</si>
  <si>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</si>
  <si>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</si>
  <si>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</si>
  <si>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</si>
  <si>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</si>
  <si>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</si>
  <si>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</si>
  <si>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</si>
  <si>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</si>
  <si>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</si>
  <si>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</si>
  <si>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</si>
  <si>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</si>
  <si>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</si>
  <si>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</si>
  <si>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</si>
  <si>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</si>
  <si>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</si>
  <si>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</si>
  <si>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</si>
  <si>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</si>
  <si>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</si>
  <si>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</si>
  <si>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</si>
  <si>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</si>
  <si>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</si>
  <si>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</si>
  <si>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</si>
  <si>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</si>
  <si>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</si>
  <si>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</si>
  <si>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</si>
  <si>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</si>
  <si>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</si>
  <si>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</si>
  <si>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</si>
  <si>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</si>
  <si>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</si>
  <si>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</si>
  <si>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</si>
  <si>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</si>
  <si>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</si>
  <si>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</si>
  <si>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</si>
  <si>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</si>
  <si>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</si>
  <si>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</si>
  <si>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</si>
  <si>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</si>
  <si>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</si>
  <si>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</si>
  <si>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</si>
  <si>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</si>
  <si>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</si>
  <si>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</si>
  <si>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</si>
  <si>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</si>
  <si>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</si>
  <si>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</si>
  <si>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</si>
  <si>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</si>
  <si>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</si>
  <si>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</si>
  <si>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</si>
  <si>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</si>
  <si>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</si>
  <si>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</si>
  <si>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</si>
  <si>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</si>
  <si>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</si>
  <si>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</si>
  <si>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</si>
  <si>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</si>
  <si>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</si>
  <si>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</si>
  <si>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</si>
  <si>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</si>
  <si>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</si>
  <si>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</si>
  <si>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</si>
  <si>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</si>
  <si>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</si>
  <si>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</si>
  <si>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</si>
  <si>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</si>
  <si>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</si>
  <si>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</si>
  <si>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</si>
  <si>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</si>
  <si>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</si>
  <si>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</si>
  <si>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</si>
  <si>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</si>
  <si>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</si>
  <si>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</si>
  <si>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</si>
  <si>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</si>
  <si>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</si>
  <si>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</si>
  <si>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</si>
  <si>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</si>
  <si>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</si>
  <si>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</si>
  <si>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</si>
  <si>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</si>
  <si>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</si>
  <si>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</si>
  <si>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</si>
  <si>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</si>
  <si>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</si>
  <si>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</si>
  <si>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</si>
  <si>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</si>
  <si>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</si>
  <si>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</si>
  <si>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</si>
  <si>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</si>
  <si>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</si>
  <si>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</si>
  <si>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</si>
  <si>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</si>
  <si>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</si>
  <si>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</si>
  <si>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</si>
  <si>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</si>
  <si>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</si>
  <si>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</si>
  <si>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</si>
  <si>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</si>
  <si>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</si>
  <si>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</si>
  <si>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</si>
  <si>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</si>
  <si>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</si>
  <si>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</si>
  <si>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</si>
  <si>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</si>
  <si>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</si>
  <si>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</si>
  <si>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</si>
  <si>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</si>
  <si>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</si>
  <si>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</si>
  <si>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</si>
  <si>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</si>
  <si>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</si>
  <si>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</si>
  <si>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</si>
  <si>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</si>
  <si>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</si>
  <si>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</si>
  <si>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</si>
  <si>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</si>
  <si>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</si>
  <si>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</si>
  <si>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</si>
  <si>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</si>
  <si>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</si>
  <si>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</si>
  <si>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</si>
  <si>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</si>
  <si>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</si>
  <si>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</si>
  <si>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</si>
  <si>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</si>
  <si>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</si>
  <si>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</si>
  <si>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</si>
  <si>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</si>
  <si>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</si>
  <si>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</si>
  <si>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</si>
  <si>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</si>
  <si>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</si>
  <si>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</si>
  <si>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</si>
  <si>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</si>
  <si>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</si>
  <si>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</si>
  <si>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</si>
  <si>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</si>
  <si>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</si>
  <si>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</si>
  <si>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</si>
  <si>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</si>
  <si>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</si>
  <si>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</si>
  <si>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</si>
  <si>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</si>
  <si>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</si>
  <si>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</si>
  <si>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</si>
  <si>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</si>
  <si>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</si>
  <si>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</si>
  <si>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</si>
  <si>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</si>
  <si>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</si>
  <si>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</si>
  <si>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</si>
  <si>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</si>
  <si>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</si>
  <si>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</si>
  <si>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</si>
  <si>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</si>
  <si>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</si>
  <si>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</si>
  <si>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</si>
  <si>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</si>
  <si>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</si>
  <si>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</si>
  <si>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</si>
  <si>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</si>
  <si>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</si>
  <si>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</si>
  <si>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</si>
  <si>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</si>
  <si>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</si>
  <si>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</si>
  <si>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</si>
  <si>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</si>
  <si>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</si>
  <si>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</si>
  <si>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</si>
  <si>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</si>
  <si>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</si>
  <si>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</si>
  <si>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</si>
  <si>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</si>
  <si>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</si>
  <si>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</si>
  <si>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</si>
  <si>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</si>
  <si>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</si>
  <si>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</si>
  <si>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</si>
  <si>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</si>
  <si>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</si>
  <si>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</si>
  <si>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</si>
  <si>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</si>
  <si>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</si>
  <si>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</si>
  <si>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</si>
  <si>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</si>
  <si>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</si>
  <si>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</si>
  <si>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</si>
  <si>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</si>
  <si>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</si>
  <si>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</si>
  <si>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</si>
  <si>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</si>
  <si>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</si>
  <si>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</si>
  <si>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</si>
  <si>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</si>
  <si>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</si>
  <si>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</si>
  <si>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</si>
  <si>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</si>
  <si>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</si>
  <si>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</si>
  <si>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</si>
  <si>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</si>
  <si>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</si>
  <si>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</si>
  <si>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</si>
  <si>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</si>
  <si>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</si>
  <si>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</si>
  <si>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</si>
  <si>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</si>
  <si>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</si>
  <si>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</si>
  <si>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</si>
  <si>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</si>
  <si>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</si>
  <si>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</si>
  <si>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</si>
  <si>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</si>
  <si>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</si>
  <si>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</si>
  <si>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</si>
  <si>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</si>
  <si>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</si>
  <si>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</si>
  <si>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</si>
  <si>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</si>
  <si>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</si>
  <si>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</si>
  <si>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</si>
  <si>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</si>
  <si>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</si>
  <si>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</si>
  <si>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</si>
  <si>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</si>
  <si>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</si>
  <si>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</si>
  <si>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</si>
  <si>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</si>
  <si>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</si>
  <si>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</si>
  <si>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</si>
  <si>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</si>
  <si>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</si>
  <si>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</si>
  <si>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</si>
  <si>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</si>
  <si>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</si>
  <si>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</si>
  <si>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</si>
  <si>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</si>
  <si>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</si>
  <si>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</si>
  <si>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</si>
  <si>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</si>
  <si>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</si>
  <si>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</si>
  <si>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</si>
  <si>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</si>
  <si>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</si>
  <si>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</si>
  <si>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</si>
  <si>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</si>
  <si>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</si>
  <si>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</si>
  <si>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</si>
  <si>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</si>
  <si>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</si>
  <si>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</si>
  <si>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</si>
  <si>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</si>
  <si>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</si>
  <si>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</si>
  <si>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</si>
  <si>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</si>
  <si>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</si>
  <si>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</si>
  <si>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</si>
  <si>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</si>
  <si>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</si>
  <si>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</si>
  <si>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</si>
  <si>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</si>
  <si>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</si>
  <si>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</si>
  <si>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</si>
  <si>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</si>
  <si>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</si>
  <si>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</si>
  <si>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</si>
  <si>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</si>
  <si>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</si>
  <si>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</si>
  <si>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</si>
  <si>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</si>
  <si>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</si>
  <si>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</si>
  <si>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</si>
  <si>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</si>
  <si>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</si>
  <si>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</si>
  <si>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</si>
  <si>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</si>
  <si>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</si>
  <si>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</si>
  <si>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</si>
  <si>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</si>
  <si>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</si>
  <si>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</si>
  <si>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</si>
  <si>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</si>
  <si>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</si>
  <si>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</si>
  <si>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</si>
  <si>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</si>
  <si>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</si>
  <si>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</si>
  <si>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</si>
  <si>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</si>
  <si>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</si>
  <si>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</si>
  <si>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</si>
  <si>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</si>
  <si>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</si>
  <si>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</si>
  <si>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</si>
  <si>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</si>
  <si>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</si>
  <si>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</si>
  <si>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</si>
  <si>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</si>
  <si>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</si>
  <si>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</si>
  <si>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</si>
  <si>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</si>
  <si>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</si>
  <si>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</si>
  <si>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</si>
  <si>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</si>
  <si>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</si>
  <si>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</si>
  <si>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</si>
  <si>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</si>
  <si>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</si>
  <si>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</si>
  <si>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</si>
  <si>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</si>
  <si>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</si>
  <si>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</si>
  <si>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</si>
  <si>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</si>
  <si>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</si>
  <si>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</si>
  <si>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</si>
  <si>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</si>
  <si>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</si>
  <si>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</si>
  <si>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</si>
  <si>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</si>
  <si>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</si>
  <si>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</si>
  <si>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</si>
  <si>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</si>
  <si>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</si>
  <si>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</si>
  <si>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</si>
  <si>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</si>
  <si>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</si>
  <si>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</si>
  <si>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</si>
  <si>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</si>
  <si>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</si>
  <si>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</si>
  <si>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</si>
  <si>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</si>
  <si>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</si>
  <si>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</si>
  <si>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</si>
  <si>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</si>
  <si>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</si>
  <si>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</si>
  <si>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</si>
  <si>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</si>
  <si>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</si>
  <si>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</si>
  <si>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</si>
  <si>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</si>
  <si>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</si>
  <si>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</si>
  <si>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</si>
  <si>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</si>
  <si>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</si>
  <si>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</si>
  <si>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</si>
  <si>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</si>
  <si>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</si>
  <si>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</si>
  <si>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</si>
  <si>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</si>
  <si>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</si>
  <si>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</si>
  <si>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</si>
  <si>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</si>
  <si>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</si>
  <si>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</si>
  <si>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</si>
  <si>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</si>
  <si>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</si>
  <si>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</si>
  <si>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</si>
  <si>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</si>
  <si>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</si>
  <si>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</si>
  <si>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</si>
  <si>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</si>
  <si>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</si>
  <si>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</si>
  <si>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</si>
  <si>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</si>
  <si>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</si>
  <si>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</si>
  <si>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</si>
  <si>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</si>
  <si>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</si>
  <si>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</si>
  <si>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</si>
  <si>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</si>
  <si>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</si>
  <si>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</si>
  <si>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</si>
  <si>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</si>
  <si>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</si>
  <si>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</si>
  <si>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</si>
  <si>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</si>
  <si>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</si>
  <si>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</si>
  <si>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</si>
  <si>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</si>
  <si>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</si>
  <si>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</si>
  <si>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</si>
  <si>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</si>
  <si>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</si>
  <si>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</si>
  <si>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</si>
  <si>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</si>
  <si>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</si>
  <si>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</si>
  <si>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</si>
  <si>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</si>
  <si>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</si>
  <si>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</si>
  <si>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</si>
  <si>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</si>
  <si>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</si>
  <si>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</si>
  <si>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</si>
  <si>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</si>
  <si>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</si>
  <si>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</si>
  <si>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</si>
  <si>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</si>
  <si>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</si>
  <si>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</si>
  <si>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</si>
  <si>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</si>
  <si>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</si>
  <si>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</si>
  <si>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</si>
  <si>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</si>
  <si>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</si>
  <si>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</si>
  <si>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</si>
  <si>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</si>
  <si>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</si>
  <si>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</si>
  <si>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</si>
  <si>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</si>
  <si>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</si>
  <si>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</si>
  <si>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</si>
  <si>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</si>
  <si>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</si>
  <si>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</si>
  <si>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</si>
  <si>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</si>
  <si>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</si>
  <si>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</si>
  <si>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</si>
  <si>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</si>
  <si>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</si>
  <si>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</si>
  <si>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</si>
  <si>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</si>
  <si>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</si>
  <si>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</si>
  <si>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</si>
  <si>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</si>
  <si>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</si>
  <si>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</si>
  <si>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</si>
  <si>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</si>
  <si>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</si>
  <si>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</si>
  <si>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</si>
  <si>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</si>
  <si>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</si>
  <si>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</si>
  <si>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</si>
  <si>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</si>
  <si>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</si>
  <si>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</si>
  <si>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</si>
  <si>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</si>
  <si>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</si>
  <si>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</si>
  <si>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</si>
  <si>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</si>
  <si>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</si>
  <si>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</si>
  <si>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</si>
  <si>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</si>
  <si>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</si>
  <si>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</si>
  <si>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</si>
  <si>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</si>
  <si>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</si>
  <si>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</si>
  <si>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</si>
  <si>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</si>
  <si>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</si>
  <si>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</si>
  <si>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</si>
  <si>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</si>
  <si>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</si>
  <si>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</si>
  <si>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</si>
  <si>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</si>
  <si>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</si>
  <si>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</si>
  <si>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</si>
  <si>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</si>
  <si>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</si>
  <si>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</si>
  <si>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</si>
  <si>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</si>
  <si>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</si>
  <si>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</si>
  <si>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</si>
  <si>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</si>
  <si>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</si>
  <si>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</si>
  <si>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</si>
  <si>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</si>
  <si>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</si>
  <si>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</si>
  <si>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</si>
  <si>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</si>
  <si>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</si>
  <si>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</si>
  <si>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</si>
  <si>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</si>
  <si>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</si>
  <si>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</si>
  <si>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</si>
  <si>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</si>
  <si>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</si>
  <si>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</si>
  <si>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</si>
  <si>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</si>
  <si>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</si>
  <si>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</si>
  <si>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</si>
  <si>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</si>
  <si>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</si>
  <si>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</si>
  <si>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</si>
  <si>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</si>
  <si>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PCM-20251209-00000690</t>
  </si>
  <si>
    <t xml:space="preserve">team on way need 90 min </t>
  </si>
  <si>
    <t>PCM-20251209-00000705</t>
  </si>
  <si>
    <t xml:space="preserve">team on way need 45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</si>
  <si>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</si>
  <si>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</si>
  <si>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</si>
  <si>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</si>
  <si>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</si>
  <si>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</si>
  <si>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</si>
  <si>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</si>
  <si>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</si>
  <si>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</si>
  <si>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</si>
  <si>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</si>
  <si>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120 min</t>
  </si>
  <si>
    <t>PCM-20251209-00000302</t>
  </si>
  <si>
    <t>ETA 35 KM</t>
  </si>
  <si>
    <t>PCM-20251209-00000683</t>
  </si>
  <si>
    <t>ETA 30 MIN</t>
  </si>
  <si>
    <t>NO PCM</t>
  </si>
  <si>
    <t>Access road issue team cannot access the site due to water flood , Team on the way need 20 min</t>
  </si>
  <si>
    <t xml:space="preserve"> PCM-20250215-00000830 </t>
  </si>
  <si>
    <t>LTE site still down and  site located in aramco area access issue need special permission</t>
  </si>
  <si>
    <t>PCM-20251207-00002149</t>
  </si>
  <si>
    <t xml:space="preserve">Access issue, Site having Rent Issue owner refused to give access </t>
  </si>
  <si>
    <t>Major issue in the SCECO meter ,The sceco wall containing all the meters which serving the building has been collapsed</t>
  </si>
  <si>
    <t>PCM-20251209-00000092</t>
  </si>
  <si>
    <t>was night access issue / USF area team EM team on the way   50 mins</t>
  </si>
  <si>
    <t>PCM-20251209-00000655</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</si>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</sst>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1" totalsRowShown="0" headerRowDxfId="96" dataDxfId="95" headerRowBorderDxfId="93" tableBorderDxfId="94" totalsRowBorderDxfId="92">
  <autoFilter ref="A1:L1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1"/>
  <sheetViews>
    <sheetView tabSelected="1" workbookViewId="0">
      <selection activeCell="K6" sqref="K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337.3637111111093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9529</v>
      </c>
      <c r="E3" s="123" t="s">
        <v>39106</v>
      </c>
      <c r="F3" s="122">
        <v>46000.300694444442</v>
      </c>
      <c r="G3" s="121">
        <f ca="1">IFERROR(NOW()-F3,"-")</f>
        <v>1.1442592593084555E-2</v>
      </c>
      <c r="H3" s="122">
        <v>46000.293622685182</v>
      </c>
      <c r="I3" s="124" t="str">
        <f>IFERROR(VLOOKUP(D3,DB!A:F,6,0),"")</f>
        <v>SCECO</v>
      </c>
      <c r="J3" s="124" t="str">
        <f>IFERROR(VLOOKUP(D3,DB!A:G,7,0),"")</f>
        <v>Dead</v>
      </c>
      <c r="K3" s="120" t="s">
        <v>39109</v>
      </c>
      <c r="L3" s="119" t="str">
        <f>IFERROR(VLOOKUP(D3,DB!A:I,9,0),"")</f>
        <v>Latis</v>
      </c>
    </row>
    <row r="4" spans="1:15" ht="15" customHeight="1">
      <c r="A4" s="125" t="s">
        <v>39110</v>
      </c>
      <c r="B4" s="124" t="str">
        <f>IFERROR(VLOOKUP(D4,DB!A:K,11,0),"")</f>
        <v>R1</v>
      </c>
      <c r="C4" s="124">
        <v>1</v>
      </c>
      <c r="D4" s="56" t="s">
        <v>8900</v>
      </c>
      <c r="E4" s="123" t="s">
        <v>39106</v>
      </c>
      <c r="F4" s="122">
        <v>46000.30972222222</v>
      </c>
      <c r="G4" s="121">
        <f ca="1">IFERROR(NOW()-F4,"-")</f>
        <v>2.4148148149834014E-3</v>
      </c>
      <c r="H4" s="122">
        <v>46000.304930555554</v>
      </c>
      <c r="I4" s="124" t="str">
        <f>IFERROR(VLOOKUP(D4,DB!A:F,6,0),"")</f>
        <v>SCECO</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46000.312137037035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46000.312137037035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46000.312137037035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46000.312137037035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46000.312137037035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46000.312137037035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46000.312137037035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46000.312137037035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46000.312137037035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46000.312137037035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46000.312137037035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46000.312137037035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46000.312137037035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46000.312137037035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46000.312137037035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46000.312137037035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46000.312137037035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46000.312137037035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46000.312137037035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46000.312137037035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46000.312137037035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46000.312137037035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46000.312137037035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46000.312137037035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46000.312137037035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46000.312137037035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46000.312137037035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46000.312137037035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46000.312137037035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46000.312137037035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46000.312137037035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46000.312137037035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46000.312137037035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46000.312137037035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46000.312137037035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46000.312137037035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46000.312137037035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46000.312137037035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46000.312137037035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46000.312137037035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46000.312137037035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46000.312137037035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46000.312137037035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46000.312137037035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46000.312137037035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46000.312137037035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46000.312137037035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46000.312137037035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46000.312137037035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46000.312137037035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46000.312137037035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46000.312137037035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46000.312137037035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46000.312137037035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46000.312137037035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46000.312137037035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46000.312137037035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46000.312137037035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46000.312137037035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46000.312137037035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46000.312137037035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46000.312137037035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46000.312137037035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46000.312137037035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46000.312137037035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46000.312137037035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46000.312137037035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46000.312137037035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46000.312137037035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46000.312137037035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46000.312137037035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46000.312137037035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46000.312137037035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46000.312137037035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46000.312137037035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46000.312137037035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46000.312137037035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46000.312137037035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46000.312137037035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46000.312137037035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46000.312137037035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46000.312137037035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46000.312137037035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46000.312137037035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46000.312137037035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46000.312137037035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46000.312137037035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46000.312137037035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46000.312137037035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46000.312137037035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46000.312137037035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46000.312137037035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46000.312137037035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46000.312137037035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46000.312137037035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46000.312137037035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46000.312137037035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46000.312137037035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46000.312137037035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46000.312137037035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46000.312137037035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46000.312137037035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46000.312137037035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46000.312137037035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46000.312137037035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46000.312137037035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46000.312137037035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46000.312137037035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46000.312137037035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46000.312137037035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46000.312137037035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46000.312137037035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46000.312137037035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46000.312137037035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46000.312137037035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46000.312137037035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46000.312137037035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46000.312137037035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46000.312137037035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46000.312137037035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46000.312137037035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46000.312137037035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46000.312137037035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46000.312137037035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46000.312137037035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46000.312137037035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46000.312137037035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46000.312137037035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46000.312137037035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46000.312137037035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46000.312137037035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46000.312137037035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46000.312137037035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46000.312137037035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46000.312137037035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46000.312137037035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46000.312137037035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46000.312137037035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46000.312137037035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46000.312137037035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46000.312137037035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46000.312137037035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46000.312137037035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46000.312137037035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46000.312137037035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46000.312137037035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46000.312137037035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46000.312137037035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46000.312137037035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46000.312137037035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46000.312137037035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46000.312137037035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46000.312137037035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46000.312137037035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46000.312137037035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46000.312137037035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46000.312137037035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46000.312137037035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46000.312137037035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46000.312137037035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46000.312137037035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46000.312137037035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46000.312137037035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46000.312137037035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46000.312137037035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46000.312137037035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46000.312137037035</v>
      </c>
      <c r="H171" s="122"/>
      <c r="I171" s="124" t="str">
        <f>IFERROR(VLOOKUP(D171,DB!A:F,6,0),"")</f>
        <v/>
      </c>
      <c r="J171" s="124" t="str">
        <f>IFERROR(VLOOKUP(D171,DB!A:G,7,0),"")</f>
        <v/>
      </c>
      <c r="K171" s="120"/>
      <c r="L171" s="119" t="str">
        <f>IFERROR(VLOOKUP(D171,DB!A:I,9,0),"")</f>
        <v/>
      </c>
    </row>
  </sheetData>
  <customSheetViews>
    <customSheetView guid="{F6042A99-DD27-4453-835D-0834D95730CC}" filter="1" showAutoFilter="1">
      <pageMargins left="0" right="0" top="0" bottom="0" header="0" footer="0"/>
      <autoFilter ref="B1:M1" xr:uid="{16B5B736-AF10-4ED3-A48A-564899EBC0B9}"/>
    </customSheetView>
  </customSheetViews>
  <dataValidations count="2">
    <dataValidation allowBlank="1" showInputMessage="1" showErrorMessage="1" sqref="E1" xr:uid="{5DBA255D-CDD9-49FB-AD3C-AF70AB4EE696}"/>
    <dataValidation type="list" allowBlank="1" showInputMessage="1" showErrorMessage="1" sqref="E2:E1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175.31229907407396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15.924718055553967</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2.9567550925930846</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0.48823657407046994</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0.19004212963045575</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1.8167129630455747E-2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46000.312137037035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46000.312137037035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46000.312137037035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46000.312137037035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46000.312137037035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46000.312137037035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46000.312137037035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46000.312137037035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46000.312137037035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46000.312137037035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46000.312137037035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46000.312137037035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46000.312137037035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46000.312137037035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46000.312137037035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46000.312137037035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46000.312137037035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46000.312137037035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46000.312137037035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46000.312137037035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46000.312137037035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46000.312137037035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46000.312137037035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46000.312137037035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46000.312137037035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46000.312137037035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46000.312137037035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46000.312137037035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46000.312137037035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46000.312137037035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46000.312137037035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46000.312137037035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46000.312137037035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46000.312137037035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46000.312137037035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46000.312137037035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46000.312137037035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46000.312137037035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46000.312137037035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46000.312137037035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46000.312137037035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46000.312137037035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46000.312137037035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46000.312137037035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46000.312137037035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46000.312137037035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46000.312137037035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46000.312137037035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46000.312137037035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46000.312137037035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46000.312137037035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46000.312137037035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46000.312137037035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46000.312137037035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46000.312137037035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46000.312137037035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46000.312137037035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46000.312137037035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46000.312137037035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46000.312137037035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46000.312137037035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46000.312137037035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46000.312137037035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46000.312137037035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46000.312137037035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46000.312137037035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46000.312137037035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46000.312137037035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46000.312137037035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46000.312137037035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46000.312137037035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46000.312137037035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46000.312137037035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46000.312137037035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46000.312137037035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46000.312137037035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46000.312137037035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46000.312137037035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46000.312137037035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46000.312137037035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46000.312137037035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46000.312137037035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46000.312137037035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46000.312137037035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46000.312137037035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46000.312137037035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46000.312137037035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46000.312137037035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46000.312137037035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46000.312137037035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46000.312137037035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46000.312137037035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46000.312137037035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46000.312137037035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46000.312137037035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46000.312137037035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46000.312137037035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46000.312137037035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46000.312137037035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46000.312137037035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46000.312137037035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46000.312137037035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46000.312137037035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46000.312137037035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46000.312137037035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46000.312137037035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46000.312137037035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46000.312137037035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46000.312137037035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46000.312137037035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46000.312137037035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46000.312137037035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46000.312137037035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46000.312137037035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46000.312137037035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46000.312137037035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46000.312137037035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46000.312137037035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46000.312137037035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46000.312137037035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46000.312137037035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46000.312137037035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46000.312137037035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46000.312137037035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46000.312137037035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46000.312137037035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46000.312137037035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46000.312137037035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46000.312137037035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46000.312137037035</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46000.312137037035</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46000.312137037035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46000.312137037035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46000.312137037035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46000.312137037035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46000.312137037035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46000.312137037035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46000.312137037035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46000.312137037035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46000.312137037035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46000.312137037035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46000.312137037035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46000.312137037035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46000.312137037035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46000.312137037035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46000.312137037035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46000.312137037035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46000.312137037035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46000.312137037035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46000.312137037035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46000.312137037035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46000.312137037035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46000.312137037035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46000.312137037035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46000.312137037035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46000.312137037035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46000.312137037035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46000.312137037035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46000.312137037035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46000.312137037035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46000.312137037035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46000.312137037035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46000.312137037035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46000.312137037035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46000.312137037035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46000.312137037035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46000.312137037035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46000.312137037035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46000.312137037035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46000.312137037035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46000.312137037035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46000.312137037035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46000.312137037035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46000.312137037035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46000.312137037035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46000.312137037035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46000.312137037035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46000.312137037035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46000.312137037035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46000.312137037035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46000.312137037035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46000.312137037035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46000.312137037035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46000.312137037035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46000.312137037035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46000.312137037035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46000.312137037035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46000.312137037035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46000.312137037035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46000.312137037035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46000.312137037035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46000.312137037035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46000.312137037035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46000.312137037035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46000.312137037035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46000.312137037035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46000.312137037035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46000.312137037035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46000.312137037035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46000.312137037035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46000.312137037035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46000.312137037035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46000.312137037035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46000.312137037035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46000.312137037035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46000.312137037035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46000.312137037035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46000.312137037035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46000.312137037035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46000.312137037035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46000.312137037035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46000.312137037035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46000.312137037035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46000.312137037035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46000.312137037035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46000.312137037035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46000.312137037035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46000.312137037035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46000.312137037035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46000.312137037035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46000.312137037035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46000.312137037035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46000.312137037035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46000.312137037035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46000.312137037035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46000.312137037035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46000.312137037035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46000.312137037035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46000.312137037035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46000.312137037035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46000.312137037035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46000.312137037035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46000.312137037035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46000.312137037035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46000.312137037035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46000.312137037035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46000.312137037035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46000.312137037035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46000.312137037035</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46000.312137037035</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39129</v>
      </c>
      <c r="B2" s="58" t="str">
        <f>IFERROR(VLOOKUP(D2,DB!A:K,11,0),"")</f>
        <v>R3</v>
      </c>
      <c r="C2" s="18">
        <v>1</v>
      </c>
      <c r="D2" s="18" t="s">
        <v>18052</v>
      </c>
      <c r="E2" s="18"/>
      <c r="F2" s="20"/>
      <c r="G2" s="21">
        <f t="shared" ref="G2:G24" ca="1" si="0">IFERROR(NOW()-F2,"-")</f>
        <v>46000.312137037035</v>
      </c>
      <c r="H2" s="22">
        <v>45999.889861111114</v>
      </c>
      <c r="I2" s="19" t="str">
        <f>IFERROR(VLOOKUP(D2,DB!A:F,6,0),"")</f>
        <v>Generator-SG</v>
      </c>
      <c r="J2" s="18" t="str">
        <f>IFERROR(VLOOKUP(D2,DB!A:G,7,0),"")</f>
        <v>Dead</v>
      </c>
      <c r="K2" s="42" t="s">
        <v>39130</v>
      </c>
      <c r="L2" s="23" t="str">
        <f>IFERROR(VLOOKUP(D2,DB!A:I,9,0),"")</f>
        <v>Latis</v>
      </c>
    </row>
    <row r="3" spans="1:13" ht="15" customHeight="1">
      <c r="A3" s="19"/>
      <c r="B3" s="58" t="str">
        <f>IFERROR(VLOOKUP(D3,DB!A:K,11,0),"")</f>
        <v/>
      </c>
      <c r="C3" s="18"/>
      <c r="D3" s="18" t="str">
        <f>IFERROR(VLOOKUP(#REF!,DB!#REF!,7,0),"")</f>
        <v/>
      </c>
      <c r="E3" s="18"/>
      <c r="F3" s="20"/>
      <c r="G3" s="21">
        <f t="shared" ca="1" si="0"/>
        <v>46000.312137037035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46000.312137037035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46000.312137037035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46000.312137037035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46000.312137037035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46000.312137037035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46000.312137037035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46000.312137037035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46000.312137037035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46000.312137037035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46000.312137037035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46000.312137037035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46000.312137037035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46000.312137037035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46000.312137037035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46000.312137037035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46000.312137037035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46000.312137037035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46000.312137037035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46000.312137037035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46000.312137037035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46000.312137037035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46000.312137037035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46000.312137037035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46000.312137037035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46000.312137037035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46000.312137037035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46000.312137037035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46000.312137037035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46000.312137037035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46000.312137037035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46000.312137037035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46000.312137037035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46000.312137037035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46000.312137037035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46000.312137037035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46000.312137037035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46000.312137037035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46000.312137037035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46000.312137037035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46000.312137037035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46000.312137037035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46000.312137037035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46000.312137037035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46000.312137037035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46000.312137037035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46000.312137037035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46000.312137037035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46000.312137037035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46000.312137037035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46000.312137037035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46000.312137037035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46000.312137037035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46000.312137037035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46000.312137037035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46000.312137037035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46000.312137037035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46000.312137037035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46000.312137037035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46000.312137037035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46000.312137037035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46000.312137037035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46000.312137037035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46000.312137037035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46000.312137037035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46000.312137037035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46000.312137037035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46000.312137037035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46000.312137037035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46000.312137037035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46000.312137037035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46000.312137037035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46000.312137037035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46000.312137037035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46000.312137037035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46000.312137037035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46000.312137037035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46000.312137037035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46000.312137037035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46000.312137037035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46000.312137037035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46000.312137037035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46000.312137037035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46000.312137037035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46000.312137037035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46000.312137037035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46000.312137037035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46000.312137037035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46000.312137037035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46000.312137037035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46000.312137037035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46000.312137037035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46000.312137037035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46000.312137037035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46000.312137037035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46000.312137037035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46000.312137037035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46000.312137037035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46000.312137037035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46000.312137037035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46000.312137037035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46000.312137037035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46000.312137037035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46000.312137037035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46000.312137037035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46000.312137037035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46000.312137037035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46000.312137037035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46000.312137037035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46000.312137037035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46000.312137037035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46000.312137037035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46000.312137037035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46000.312137037035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46000.312137037035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46000.312137037035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46000.312137037035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46000.312137037035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46000.312137037035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46000.312137037035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46000.312137037035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46000.312137037035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46000.312137037035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46000.312137037035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46000.312137037035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46000.312137037035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46000.312137037035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46000.312137037035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46000.312137037035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46000.312137037035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46000.312137037035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46000.312137037035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46000.312137037035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46000.312137037035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46000.312137037035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46000.312137037035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46000.312137037035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46000.312137037035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46000.312137037035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46000.312137037035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46000.312137037035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46000.312137037035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46000.312137037035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46000.312137037035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46000.312137037035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46000.312137037035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46000.312137037035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46000.312137037035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46000.312137037035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46000.312137037035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46000.312137037035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46000.312137037035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46000.312137037035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46000.312137037035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46000.312137037035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46000.312137037035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46000.312137037035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46000.312137037035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46000.312137037035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46000.312137037035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46000.312137037035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46000.312137037035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46000.312137037035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46000.312137037035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46000.312137037035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46000.312137037035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46000.312137037035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46000.312137037035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46000.312137037035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46000.312137037035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46000.312137037035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46000.312137037035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46000.312137037035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46000.312137037035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46000.312137037035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46000.312137037035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46000.312137037035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46000.312137037035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46000.312137037035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46000.312137037035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46000.312137037035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46000.312137037035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46000.312137037035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46000.312137037035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46000.312137037035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46000.312137037035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46000.312137037035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46000.312137037035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46000.312137037035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46000.312137037035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46000.312137037035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46000.312137037035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46000.312137037035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46000.312137037035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46000.312137037035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46000.312137037035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46000.312137037035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46000.312137037035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46000.312137037035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46000.312137037035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46000.312137037035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46000.312137037035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46000.312137037035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46000.312137037035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46000.312137037035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46000.312137037035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46000.312137037035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46000.312137037035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46000.312137037035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46000.312137037035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46000.312137037035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46000.312137037035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46000.312137037035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46000.312137037035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46000.312137037035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46000.312137037035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46000.312137037035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46000.312137037035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46000.312137037035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46000.312137037035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46000.312137037035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46000.312137037035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46000.312137037035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46000.312137037035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46000.312137037035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46000.312137037035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46000.312137037035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46000.312137037035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46000.312137037035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46000.312137037035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46000.312137037035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46000.312137037035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46000.312137037035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46000.312137037035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46000.312137037035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46000.312137037035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46000.312137037035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46000.312137037035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46000.312137037035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46000.312137037035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46000.312137037035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46000.312137037035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46000.312137037035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46000.312137037035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46000.312137037035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46000.312137037035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46000.312137037035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46000.312137037035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46000.312137037035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46000.312137037035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46000.312137037035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46000.312137037035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46000.312137037035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46000.312137037035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46000.312137037035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46000.312137037035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46000.312137037035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46000.312137037035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46000.312137037035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46000.312137037035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46000.312137037035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46000.312137037035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46000.312137037035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46000.312137037035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46000.312137037035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46000.312137037035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46000.312137037035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46000.312137037035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46000.312137037035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46000.312137037035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46000.312137037035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46000.312137037035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46000.312137037035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46000.312137037035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46000.312137037035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46000.312137037035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46000.312137037035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46000.312137037035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46000.312137037035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46000.312137037035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46000.312137037035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46000.312137037035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46000.312137037035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46000.312137037035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46000.312137037035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46000.312137037035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46000.312137037035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46000.312137037035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46000.312137037035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46000.312137037035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46000.312137037035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46000.312137037035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46000.312137037035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46000.312137037035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46000.312137037035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46000.312137037035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46000.312137037035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46000.312137037035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46000.312137037035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46000.312137037035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46000.312137037035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46000.312137037035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46000.312137037035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46000.312137037035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46000.312137037035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46000.312137037035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46000.312137037035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46000.312137037035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46000.312137037035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46000.312137037035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46000.312137037035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46000.312137037035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46000.312137037035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46000.312137037035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46000.312137037035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46000.312137037035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46000.312137037035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46000.312137037035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46000.312137037035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46000.312137037035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46000.312137037035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46000.312137037035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46000.312137037035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46000.312137037035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46000.312137037035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46000.312137037035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46000.312137037035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46000.312137037035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46000.312137037035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46000.312137037035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46000.312137037035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46000.312137037035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46000.312137037035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46000.312137037035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46000.312137037035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46000.312137037035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46000.312137037035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46000.312137037035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46000.312137037035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46000.312137037035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46000.312137037035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46000.312137037035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46000.312137037035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46000.312137037035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46000.312137037035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46000.312137037035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46000.312137037035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46000.312137037035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46000.312137037035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46000.312137037035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46000.312137037035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46000.312137037035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46000.312137037035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46000.312137037035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46000.312137037035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46000.312137037035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46000.312137037035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46000.312137037035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46000.312137037035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46000.312137037035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46000.312137037035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46000.312137037035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46000.312137037035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46000.312137037035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46000.312137037035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46000.312137037035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46000.312137037035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46000.312137037035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46000.312137037035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46000.312137037035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46000.312137037035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46000.312137037035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46000.312137037035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46000.312137037035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46000.312137037035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46000.312137037035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46000.312137037035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46000.312137037035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46000.312137037035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46000.312137037035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46000.312137037035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46000.312137037035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46000.312137037035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46000.312137037035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46000.312137037035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46000.312137037035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46000.312137037035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46000.312137037035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46000.312137037035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46000.312137037035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46000.312137037035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46000.312137037035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46000.312137037035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46000.312137037035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46000.312137037035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46000.312137037035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46000.312137037035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46000.312137037035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46000.312137037035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46000.312137037035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46000.312137037035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46000.312137037035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46000.312137037035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46000.312137037035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46000.312137037035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46000.312137037035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46000.312137037035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46000.312137037035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46000.312137037035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46000.312137037035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46000.312137037035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46000.312137037035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46000.312137037035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46000.312137037035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46000.312137037035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46000.312137037035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46000.312137037035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46000.312137037035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46000.312137037035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46000.312137037035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46000.312137037035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46000.312137037035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46000.312137037035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46000.312137037035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46000.312137037035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46000.312137037035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46000.312137037035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46000.312137037035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46000.312137037035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46000.312137037035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46000.312137037035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46000.312137037035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46000.312137037035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46000.312137037035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46000.312137037035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46000.312137037035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46000.312137037035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46000.312137037035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46000.312137037035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46000.312137037035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46000.312137037035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46000.312137037035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46000.312137037035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46000.312137037035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46000.312137037035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46000.312137037035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46000.312137037035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46000.312137037035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46000.312137037035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46000.312137037035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46000.312137037035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46000.312137037035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46000.312137037035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46000.312137037035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46000.312137037035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46000.312137037035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46000.312137037035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46000.312137037035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46000.312137037035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46000.312137037035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46000.312137037035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46000.312137037035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46000.312137037035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46000.312137037035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46000.312137037035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46000.312137037035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46000.312137037035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46000.312137037035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46000.312137037035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46000.312137037035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46000.312137037035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46000.312137037035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46000.312137037035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46000.312137037035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46000.312137037035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46000.312137037035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46000.312137037035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46000.312137037035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46000.312137037035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46000.312137037035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46000.312137037035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46000.312137037035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46000.312137037035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46000.312137037035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46000.312137037035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46000.312137037035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46000.312137037035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46000.312137037035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46000.312137037035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46000.312137037035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46000.312137037035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46000.312137037035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46000.312137037035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46000.312137037035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46000.312137037035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46000.312137037035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46000.312137037035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46000.312137037035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46000.312137037035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46000.312137037035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46000.312137037035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46000.312137037035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46000.312137037035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46000.312137037035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46000.312137037035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46000.312137037035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46000.312137037035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46000.312137037035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46000.312137037035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46000.312137037035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46000.312137037035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46000.312137037035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46000.312137037035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46000.312137037035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46000.312137037035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46000.312137037035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46000.312137037035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46000.312137037035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46000.312137037035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46000.312137037035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46000.312137037035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46000.312137037035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46000.312137037035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46000.312137037035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46000.312137037035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46000.312137037035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46000.312137037035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46000.312137037035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46000.312137037035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46000.312137037035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46000.312137037035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46000.312137037035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46000.312137037035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46000.312137037035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46000.312137037035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46000.312137037035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46000.312137037035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46000.312137037035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46000.312137037035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46000.312137037035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46000.312137037035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46000.312137037035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46000.312137037035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46000.312137037035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46000.312137037035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46000.312137037035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46000.312137037035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46000.312137037035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46000.312137037035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46000.312137037035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46000.312137037035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46000.312137037035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46000.312137037035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46000.312137037035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46000.312137037035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46000.312137037035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46000.312137037035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46000.312137037035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46000.312137037035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46000.312137037035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46000.312137037035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46000.312137037035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46000.312137037035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46000.312137037035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46000.312137037035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46000.312137037035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46000.312137037035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46000.312137037035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46000.312137037035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46000.312137037035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46000.312137037035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46000.312137037035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46000.312137037035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46000.312137037035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46000.312137037035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46000.312137037035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46000.312137037035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46000.312137037035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46000.312137037035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46000.312137037035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46000.312137037035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46000.312137037035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46000.312137037035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46000.312137037035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46000.312137037035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46000.312137037035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46000.312137037035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46000.312137037035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46000.312137037035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46000.312137037035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46000.312137037035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46000.312137037035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46000.312137037035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46000.312137037035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46000.312137037035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46000.312137037035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46000.312137037035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46000.312137037035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46000.312137037035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46000.312137037035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46000.312137037035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46000.312137037035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46000.312137037035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46000.312137037035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46000.312137037035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46000.312137037035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46000.312137037035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46000.312137037035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46000.312137037035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46000.312137037035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46000.312137037035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46000.312137037035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46000.312137037035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46000.312137037035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46000.312137037035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46000.312137037035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46000.312137037035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46000.312137037035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46000.312137037035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46000.312137037035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46000.312137037035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46000.312137037035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46000.312137037035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46000.312137037035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46000.312137037035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46000.312137037035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46000.312137037035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46000.312137037035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46000.312137037035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46000.312137037035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46000.312137037035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46000.312137037035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46000.312137037035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46000.312137037035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46000.312137037035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46000.312137037035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46000.312137037035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46000.312137037035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46000.312137037035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46000.312137037035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46000.312137037035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46000.312137037035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46000.312137037035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46000.312137037035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46000.312137037035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46000.312137037035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46000.312137037035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46000.312137037035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46000.312137037035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46000.312137037035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46000.312137037035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46000.312137037035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46000.312137037035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46000.312137037035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46000.312137037035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46000.312137037035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46000.312137037035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46000.312137037035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46000.312137037035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46000.312137037035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46000.312137037035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46000.312137037035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46000.312137037035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46000.312137037035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46000.312137037035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46000.312137037035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46000.312137037035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46000.312137037035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46000.312137037035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46000.312137037035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46000.312137037035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46000.312137037035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46000.312137037035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46000.312137037035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46000.312137037035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46000.312137037035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46000.312137037035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46000.312137037035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46000.312137037035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46000.312137037035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46000.312137037035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46000.312137037035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46000.312137037035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46000.312137037035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46000.312137037035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46000.312137037035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46000.312137037035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46000.312137037035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46000.312137037035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46000.312137037035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46000.312137037035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46000.312137037035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46000.312137037035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46000.312137037035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46000.312137037035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46000.312137037035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46000.312137037035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46000.312137037035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46000.312137037035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46000.312137037035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46000.312137037035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46000.312137037035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46000.312137037035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46000.312137037035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46000.312137037035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46000.312137037035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46000.312137037035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46000.312137037035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46000.312137037035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46000.312137037035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46000.312137037035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46000.312137037035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46000.312137037035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46000.312137037035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46000.312137037035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46000.312137037035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46000.312137037035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46000.312137037035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46000.312137037035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46000.312137037035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46000.312137037035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46000.312137037035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46000.312137037035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46000.312137037035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46000.312137037035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46000.312137037035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46000.312137037035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46000.312137037035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46000.312137037035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46000.312137037035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46000.312137037035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46000.312137037035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46000.312137037035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46000.312137037035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46000.312137037035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46000.312137037035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46000.312137037035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46000.312137037035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46000.312137037035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46000.312137037035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46000.312137037035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46000.312137037035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46000.312137037035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46000.312137037035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46000.312137037035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46000.312137037035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46000.312137037035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46000.312137037035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46000.312137037035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46000.312137037035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46000.312137037035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46000.312137037035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46000.312137037035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46000.312137037035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46000.312137037035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46000.312137037035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46000.312137037035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46000.312137037035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46000.312137037035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46000.312137037035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46000.312137037035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46000.312137037035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46000.312137037035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46000.312137037035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46000.312137037035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46000.312137037035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46000.312137037035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46000.312137037035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46000.312137037035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46000.312137037035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46000.312137037035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46000.312137037035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46000.312137037035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46000.312137037035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46000.312137037035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46000.312137037035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46000.312137037035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46000.312137037035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46000.312137037035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46000.312137037035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46000.312137037035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46000.312137037035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46000.312137037035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46000.312137037035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46000.312137037035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46000.312137037035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46000.312137037035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46000.312137037035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46000.312137037035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46000.312137037035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46000.312137037035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46000.312137037035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46000.312137037035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46000.312137037035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46000.312137037035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46000.312137037035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46000.312137037035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46000.312137037035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46000.312137037035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46000.312137037035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46000.312137037035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46000.312137037035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46000.312137037035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46000.312137037035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46000.312137037035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46000.312137037035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46000.312137037035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46000.312137037035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46000.312137037035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46000.312137037035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46000.312137037035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46000.312137037035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46000.312137037035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46000.312137037035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46000.312137037035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46000.312137037035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46000.312137037035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46000.312137037035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46000.312137037035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46000.312137037035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46000.312137037035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46000.312137037035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46000.312137037035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46000.312137037035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46000.312137037035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46000.312137037035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46000.312137037035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46000.312137037035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46000.312137037035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46000.312137037035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46000.312137037035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46000.312137037035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46000.312137037035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46000.312137037035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46000.312137037035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46000.312137037035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46000.312137037035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46000.312137037035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46000.312137037035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46000.312137037035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46000.312137037035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46000.312137037035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46000.312137037035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46000.312137037035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46000.312137037035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46000.312137037035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46000.312137037035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46000.312137037035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46000.312137037035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46000.312137037035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46000.312137037035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46000.312137037035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46000.312137037035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46000.312137037035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46000.312137037035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46000.312137037035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46000.312137037035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46000.312137037035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46000.312137037035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46000.312137037035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46000.312137037035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46000.312137037035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46000.312137037035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46000.312137037035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46000.312137037035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46000.312137037035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46000.312137037035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46000.312137037035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46000.312137037035</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39131</v>
      </c>
      <c r="B2" s="87" t="str">
        <f>IFERROR(VLOOKUP(D2,DB!A:K,11,0),"")</f>
        <v>R4</v>
      </c>
      <c r="C2" s="89">
        <v>1</v>
      </c>
      <c r="D2" s="87" t="s">
        <v>35166</v>
      </c>
      <c r="E2" s="90" t="s">
        <v>39106</v>
      </c>
      <c r="F2" s="91">
        <v>45703.480717592596</v>
      </c>
      <c r="G2" s="92">
        <f ca="1">IFERROR(NOW()-F2,"")</f>
        <v>296.83141944443923</v>
      </c>
      <c r="H2" s="91">
        <v>45703.474768518521</v>
      </c>
      <c r="I2" s="91" t="str">
        <f>IFERROR(VLOOKUP(D2,DB!A:F,6,0),"")</f>
        <v>SCECO</v>
      </c>
      <c r="J2" s="91" t="str">
        <f>IFERROR(VLOOKUP(D2,DB!A:G,7,0),"")</f>
        <v>Dead</v>
      </c>
      <c r="K2" s="93" t="s">
        <v>39132</v>
      </c>
      <c r="L2" s="87" t="str">
        <f>IFERROR(VLOOKUP(D2,DB!A:I,9,0),"")</f>
        <v>Latis</v>
      </c>
    </row>
    <row r="3" spans="1:16" ht="19.5" customHeight="1">
      <c r="A3" s="107" t="s">
        <v>39133</v>
      </c>
      <c r="B3" s="107" t="str">
        <f>IFERROR(VLOOKUP(D3,DB!A:K,11,0),"")</f>
        <v>R4</v>
      </c>
      <c r="C3" s="89">
        <v>2</v>
      </c>
      <c r="D3" s="87" t="s">
        <v>32943</v>
      </c>
      <c r="E3" s="90" t="s">
        <v>39106</v>
      </c>
      <c r="F3" s="91">
        <v>45998.79414351852</v>
      </c>
      <c r="G3" s="92">
        <f t="shared" ref="G3:G5" ca="1" si="0">IFERROR(NOW()-F3,"")</f>
        <v>1.5179935185151407</v>
      </c>
      <c r="H3" s="91">
        <v>45998.664027777777</v>
      </c>
      <c r="I3" s="107" t="str">
        <f>IFERROR(VLOOKUP(D3,DB!A:F,6,0),"")</f>
        <v>SCECO</v>
      </c>
      <c r="J3" s="107" t="str">
        <f>IFERROR(VLOOKUP(D3,DB!A:G,7,0),"")</f>
        <v>Vandalized</v>
      </c>
      <c r="K3" s="93" t="s">
        <v>39134</v>
      </c>
      <c r="L3" s="87" t="str">
        <f>IFERROR(VLOOKUP(D3,DB!A:I,9,0),"")</f>
        <v>Latis</v>
      </c>
    </row>
    <row r="4" spans="1:16" ht="30.75">
      <c r="A4" s="107" t="s">
        <v>39129</v>
      </c>
      <c r="B4" s="107" t="str">
        <f>IFERROR(VLOOKUP(D4,DB!A:K,11,0),"")</f>
        <v>R4</v>
      </c>
      <c r="C4" s="89">
        <v>3</v>
      </c>
      <c r="D4" s="87" t="s">
        <v>36247</v>
      </c>
      <c r="E4" s="90" t="s">
        <v>39106</v>
      </c>
      <c r="F4" s="91"/>
      <c r="G4" s="92">
        <f t="shared" ca="1" si="0"/>
        <v>46000.312137037035</v>
      </c>
      <c r="H4" s="91">
        <v>45999.038888888892</v>
      </c>
      <c r="I4" s="107" t="str">
        <f>IFERROR(VLOOKUP(D4,DB!A:F,6,0),"")</f>
        <v>SCECO</v>
      </c>
      <c r="J4" s="107" t="str">
        <f>IFERROR(VLOOKUP(D4,DB!A:G,7,0),"")</f>
        <v>Dead</v>
      </c>
      <c r="K4" s="93" t="s">
        <v>39135</v>
      </c>
      <c r="L4" s="87" t="str">
        <f>IFERROR(VLOOKUP(D4,DB!A:I,9,0),"")</f>
        <v>Latis</v>
      </c>
    </row>
    <row r="5" spans="1:16" ht="15" customHeight="1">
      <c r="A5" s="107" t="s">
        <v>39136</v>
      </c>
      <c r="B5" s="107" t="str">
        <f>IFERROR(VLOOKUP(D5,DB!A:K,11,0),"")</f>
        <v>R4</v>
      </c>
      <c r="C5" s="89">
        <v>1</v>
      </c>
      <c r="D5" s="87" t="s">
        <v>37373</v>
      </c>
      <c r="E5" s="90" t="s">
        <v>39106</v>
      </c>
      <c r="F5" s="91">
        <v>46000.043287037035</v>
      </c>
      <c r="G5" s="92">
        <f t="shared" ca="1" si="0"/>
        <v>0.26885000000038417</v>
      </c>
      <c r="H5" s="91">
        <v>46000.036805555559</v>
      </c>
      <c r="I5" s="107" t="str">
        <f>IFERROR(VLOOKUP(D5,DB!A:F,6,0),"")</f>
        <v>Generator-SG</v>
      </c>
      <c r="J5" s="107" t="str">
        <f>IFERROR(VLOOKUP(D5,DB!A:G,7,0),"")</f>
        <v>Dead</v>
      </c>
      <c r="K5" s="93" t="s">
        <v>39137</v>
      </c>
      <c r="L5" s="87" t="str">
        <f>IFERROR(VLOOKUP(D5,DB!A:I,9,0),"")</f>
        <v>Latis</v>
      </c>
    </row>
    <row r="6" spans="1:16" ht="15" customHeight="1">
      <c r="A6" s="107" t="s">
        <v>39138</v>
      </c>
      <c r="B6" s="107" t="str">
        <f>IFERROR(VLOOKUP(D6,DB!A:K,11,0),"")</f>
        <v>R4</v>
      </c>
      <c r="C6" s="89">
        <v>1</v>
      </c>
      <c r="D6" s="87" t="s">
        <v>32959</v>
      </c>
      <c r="E6" s="90" t="s">
        <v>39106</v>
      </c>
      <c r="F6" s="91">
        <v>46000.271053240744</v>
      </c>
      <c r="G6" s="92">
        <f t="shared" ref="G6:G69" ca="1" si="1">IFERROR(NOW()-F6,"")</f>
        <v>4.1083796291786712E-2</v>
      </c>
      <c r="H6" s="91">
        <v>46000.265219907407</v>
      </c>
      <c r="I6" s="107" t="str">
        <f>IFERROR(VLOOKUP(D6,DB!A:F,6,0),"")</f>
        <v>SCECO</v>
      </c>
      <c r="J6" s="107" t="str">
        <f>IFERROR(VLOOKUP(D6,DB!A:G,7,0),"")</f>
        <v>Vandalized</v>
      </c>
      <c r="K6" s="93" t="s">
        <v>39139</v>
      </c>
      <c r="L6" s="87" t="str">
        <f>IFERROR(VLOOKUP(D6,DB!A:I,9,0),"")</f>
        <v>Latis</v>
      </c>
    </row>
    <row r="7" spans="1:16" ht="15" customHeight="1">
      <c r="A7" s="107"/>
      <c r="B7" s="107" t="str">
        <f>IFERROR(VLOOKUP(D7,DB!A:K,11,0),"")</f>
        <v/>
      </c>
      <c r="C7" s="89"/>
      <c r="D7" s="87"/>
      <c r="E7" s="90"/>
      <c r="F7" s="91"/>
      <c r="G7" s="92">
        <f t="shared" ca="1" si="1"/>
        <v>46000.312137037035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46000.312137037035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46000.312137037035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46000.312137037035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46000.312137037035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46000.312137037035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46000.312137037035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46000.312137037035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46000.312137037035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46000.312137037035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46000.312137037035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46000.312137037035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46000.312137037035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46000.312137037035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46000.312137037035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46000.312137037035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46000.312137037035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46000.312137037035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46000.312137037035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46000.312137037035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46000.312137037035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46000.312137037035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46000.312137037035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46000.312137037035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46000.312137037035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46000.312137037035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46000.312137037035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46000.312137037035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46000.312137037035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46000.312137037035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46000.312137037035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46000.312137037035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46000.312137037035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46000.312137037035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46000.312137037035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46000.312137037035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46000.312137037035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46000.312137037035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46000.312137037035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46000.312137037035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46000.312137037035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46000.312137037035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46000.312137037035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46000.312137037035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46000.312137037035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46000.312137037035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46000.312137037035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46000.312137037035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46000.312137037035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46000.312137037035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46000.312137037035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46000.312137037035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46000.312137037035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46000.312137037035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46000.312137037035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46000.312137037035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46000.312137037035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46000.312137037035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46000.312137037035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46000.312137037035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46000.312137037035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46000.312137037035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46000.312137037035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46000.312137037035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46000.312137037035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46000.312137037035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46000.312137037035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46000.312137037035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46000.312137037035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46000.312137037035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46000.312137037035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46000.312137037035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46000.312137037035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46000.312137037035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46000.312137037035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46000.312137037035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46000.312137037035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46000.312137037035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46000.312137037035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46000.312137037035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46000.312137037035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46000.312137037035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46000.312137037035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46000.312137037035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46000.312137037035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46000.312137037035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46000.312137037035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46000.312137037035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46000.312137037035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46000.312137037035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46000.312137037035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46000.312137037035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46000.312137037035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46000.312137037035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46000.312137037035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46000.312137037035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46000.312137037035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46000.312137037035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46000.312137037035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46000.312137037035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46000.312137037035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46000.312137037035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46000.312137037035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46000.312137037035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46000.312137037035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46000.312137037035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46000.312137037035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46000.312137037035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46000.312137037035</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opLeftCell="A11" workbookViewId="0">
      <selection activeCell="A42" sqref="A42:XFD4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108.48007685184712</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39113</v>
      </c>
      <c r="F3" s="38">
        <v>45926.188877314817</v>
      </c>
      <c r="G3" s="102">
        <f t="shared" ref="G3" ca="1" si="0">IFERROR(NOW()-F3,"")</f>
        <v>74.123259722218791</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39113</v>
      </c>
      <c r="F4" s="104">
        <v>45948.661111111112</v>
      </c>
      <c r="G4" s="105">
        <f t="shared" ref="G4" ca="1" si="1">IFERROR(NOW()-F4,"")</f>
        <v>51.651025925923022</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18.938838425921858</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3.204648611106677</v>
      </c>
      <c r="H6" s="38">
        <v>45997.093599537038</v>
      </c>
      <c r="I6" s="37" t="str">
        <f>IFERROR(VLOOKUP(D6,DB!A:F,6,0),"")</f>
        <v>SCECO</v>
      </c>
      <c r="J6" s="37" t="str">
        <f>IFERROR(VLOOKUP(D6,DB!A:G,7,0),"")</f>
        <v>In progress</v>
      </c>
      <c r="K6" s="37" t="s">
        <v>39149</v>
      </c>
      <c r="L6" s="37" t="str">
        <f>IFERROR(VLOOKUP(D6,DB!A:I,9,0),"")</f>
        <v>Latis</v>
      </c>
    </row>
    <row r="7" spans="1:13" ht="60.75">
      <c r="A7" s="37" t="s">
        <v>39150</v>
      </c>
      <c r="B7" s="37" t="str">
        <f>IFERROR(VLOOKUP(D7,DB!A:K,11,0),"")</f>
        <v>R5</v>
      </c>
      <c r="C7" s="37">
        <v>1</v>
      </c>
      <c r="D7" s="37" t="s">
        <v>34379</v>
      </c>
      <c r="E7" s="37" t="s">
        <v>39106</v>
      </c>
      <c r="F7" s="38">
        <v>46000.097326388888</v>
      </c>
      <c r="G7" s="131">
        <f ca="1">IFERROR(NOW()-F7,"")</f>
        <v>0.21481064814724959</v>
      </c>
      <c r="H7" s="38">
        <v>45999.787118055552</v>
      </c>
      <c r="I7" s="37" t="str">
        <f>IFERROR(VLOOKUP(D7,DB!A:F,6,0),"")</f>
        <v>SCECO</v>
      </c>
      <c r="J7" s="37" t="str">
        <f>IFERROR(VLOOKUP(D7,DB!A:G,7,0),"")</f>
        <v>Weak</v>
      </c>
      <c r="K7" s="37" t="s">
        <v>39151</v>
      </c>
      <c r="L7" s="37" t="str">
        <f>IFERROR(VLOOKUP(D7,DB!A:I,9,0),"")</f>
        <v>Latis</v>
      </c>
    </row>
    <row r="8" spans="1:13">
      <c r="A8" s="37" t="s">
        <v>39152</v>
      </c>
      <c r="B8" s="37" t="str">
        <f>IFERROR(VLOOKUP(D8,DB!A:K,11,0),"")</f>
        <v>R5</v>
      </c>
      <c r="C8" s="37">
        <v>1</v>
      </c>
      <c r="D8" s="37" t="s">
        <v>38399</v>
      </c>
      <c r="E8" s="37" t="s">
        <v>39106</v>
      </c>
      <c r="F8" s="38">
        <v>46000.182812500003</v>
      </c>
      <c r="G8" s="131">
        <f ca="1">IFERROR(NOW()-F8,"")</f>
        <v>0.12932453703251667</v>
      </c>
      <c r="H8" s="38">
        <v>46000.177256944444</v>
      </c>
      <c r="I8" s="37" t="str">
        <f>IFERROR(VLOOKUP(D8,DB!A:F,6,0),"")</f>
        <v>SCECO</v>
      </c>
      <c r="J8" s="37" t="str">
        <f>IFERROR(VLOOKUP(D8,DB!A:G,7,0),"")</f>
        <v>Haj Removal</v>
      </c>
      <c r="K8" s="37" t="s">
        <v>39153</v>
      </c>
      <c r="L8" s="37" t="str">
        <f>IFERROR(VLOOKUP(D8,DB!A:I,9,0),"")</f>
        <v>Latis</v>
      </c>
    </row>
    <row r="9" spans="1:13">
      <c r="A9" s="37"/>
      <c r="B9" s="37" t="str">
        <f>IFERROR(VLOOKUP(D9,DB!A:K,11,0),"")</f>
        <v/>
      </c>
      <c r="C9" s="37"/>
      <c r="D9" s="37"/>
      <c r="E9" s="37"/>
      <c r="F9" s="38"/>
      <c r="G9" s="131">
        <f ca="1">IFERROR(NOW()-F9,"")</f>
        <v>46000.312137037035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46000.312137037035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46000.312137037035</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46000.312137037035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46000.312137037035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46000.312137037035</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46000.312137037035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46000.312137037035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46000.312137037035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46000.312137037035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46000.312137037035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46000.312137037035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46000.312137037035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46000.312137037035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46000.312137037035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46000.312137037035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46000.312137037035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46000.312137037035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46000.312137037035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46000.312137037035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46000.312137037035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46000.312137037035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46000.312137037035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46000.312137037035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46000.312137037035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46000.312137037035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46000.312137037035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46000.312137037035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46000.312137037035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46000.312137037035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46000.312137037035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46000.312137037035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46000.312137037035</v>
      </c>
      <c r="H41" s="38"/>
      <c r="I41" s="37" t="str">
        <f>IFERROR(VLOOKUP(D41,DB!A:F,6,0),"")</f>
        <v/>
      </c>
      <c r="J41" s="37" t="str">
        <f>IFERROR(VLOOKUP(D41,DB!A:G,7,0),"")</f>
        <v/>
      </c>
      <c r="K41" s="37"/>
      <c r="L41" s="37" t="str">
        <f>IFERROR(VLOOKUP(D41,DB!A:I,9,0),"")</f>
        <v/>
      </c>
    </row>
    <row r="42" spans="1:12">
      <c r="A42" s="37" t="s">
        <v>39154</v>
      </c>
      <c r="B42" s="37" t="str">
        <f>IFERROR(VLOOKUP(D42,DB!A:K,11,0),"")</f>
        <v>R5</v>
      </c>
      <c r="C42" s="37">
        <v>1</v>
      </c>
      <c r="D42" s="37" t="s">
        <v>38187</v>
      </c>
      <c r="E42" s="37" t="s">
        <v>39106</v>
      </c>
      <c r="F42" s="38">
        <v>46000.087430555555</v>
      </c>
      <c r="G42" s="131">
        <f ca="1">IFERROR(NOW()-F42,"")</f>
        <v>0.22470648148009786</v>
      </c>
      <c r="H42" s="38">
        <v>46000.164756944447</v>
      </c>
      <c r="I42" s="37" t="str">
        <f>IFERROR(VLOOKUP(D42,DB!A:F,6,0),"")</f>
        <v>SCECO</v>
      </c>
      <c r="J42" s="37" t="str">
        <f>IFERROR(VLOOKUP(D42,DB!A:G,7,0),"")</f>
        <v>Haj Removal</v>
      </c>
      <c r="K42" s="37" t="s">
        <v>39155</v>
      </c>
      <c r="L42" s="37" t="str">
        <f>IFERROR(VLOOKUP(D42,DB!A:I,9,0),"")</f>
        <v>Latis</v>
      </c>
    </row>
    <row r="43" spans="1:12">
      <c r="A43" s="37"/>
      <c r="B43" s="37" t="str">
        <f>IFERROR(VLOOKUP(D43,DB!A:K,11,0),"")</f>
        <v/>
      </c>
      <c r="C43" s="37"/>
      <c r="D43" s="37"/>
      <c r="E43" s="37"/>
      <c r="F43" s="38"/>
      <c r="G43" s="131">
        <f ca="1">IFERROR(NOW()-F43,"")</f>
        <v>46000.312137037035</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46000.312137037035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46000.312137037035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46000.312137037035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46000.312137037035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46000.312137037035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46000.312137037035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46000.312137037035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46000.312137037035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46000.312137037035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46000.312137037035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46000.312137037035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46000.312137037035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46000.312137037035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46000.312137037035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46000.312137037035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46000.312137037035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46000.312137037035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46000.312137037035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46000.312137037035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46000.312137037035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46000.312137037035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46000.312137037035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46000.312137037035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46000.312137037035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46000.312137037035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46000.312137037035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46000.312137037035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46000.312137037035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46000.312137037035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46000.312137037035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46000.312137037035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46000.312137037035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46000.312137037035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46000.312137037035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46000.312137037035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46000.312137037035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46000.312137037035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46000.312137037035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46000.312137037035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46000.312137037035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46000.312137037035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46000.312137037035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46000.312137037035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46000.312137037035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46000.312137037035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46000.312137037035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46000.312137037035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46000.312137037035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46000.312137037035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46000.312137037035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46000.312137037035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46000.312137037035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46000.312137037035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46000.312137037035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46000.312137037035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46000.312137037035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46000.312137037035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46000.312137037035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46000.312137037035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46000.312137037035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46000.312137037035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46000.312137037035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46000.312137037035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46000.312137037035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46000.312137037035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46000.312137037035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46000.312137037035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46000.312137037035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46000.312137037035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46000.312137037035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46000.312137037035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46000.312137037035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46000.312137037035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46000.312137037035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46000.312137037035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46000.312137037035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46000.312137037035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46000.312137037035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46000.312137037035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46000.312137037035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46000.312137037035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46000.312137037035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46000.312137037035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46000.312137037035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46000.312137037035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46000.312137037035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46000.312137037035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46000.312137037035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46000.312137037035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46000.312137037035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46000.312137037035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46000.312137037035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46000.312137037035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46000.312137037035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46000.312137037035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46000.312137037035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46000.312137037035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46000.312137037035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46000.312137037035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46000.312137037035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46000.312137037035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46000.312137037035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46000.312137037035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46000.312137037035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46000.312137037035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46000.312137037035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46000.312137037035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46000.312137037035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46000.312137037035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46000.312137037035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46000.312137037035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46000.312137037035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46000.312137037035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46000.312137037035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46000.312137037035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46000.312137037035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46000.312137037035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46000.312137037035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46000.312137037035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46000.312137037035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46000.312137037035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46000.312137037035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46000.312137037035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46000.312137037035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46000.312137037035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46000.312137037035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46000.312137037035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46000.312137037035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46000.312137037035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46000.312137037035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46000.312137037035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46000.312137037035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46000.312137037035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46000.312137037035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46000.312137037035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46000.312137037035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46000.312137037035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46000.312137037035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46000.312137037035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46000.312137037035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46000.312137037035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46000.312137037035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46000.312137037035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46000.312137037035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46000.312137037035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46000.312137037035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46000.312137037035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46000.312137037035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46000.312137037035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46000.312137037035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46000.312137037035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46000.312137037035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46000.312137037035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46000.312137037035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46000.312137037035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46000.312137037035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46000.312137037035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46000.312137037035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46000.312137037035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46000.312137037035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46000.312137037035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46000.312137037035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46000.312137037035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46000.312137037035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46000.312137037035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46000.312137037035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46000.312137037035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46000.312137037035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46000.312137037035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46000.312137037035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46000.312137037035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46000.312137037035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46000.312137037035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46000.312137037035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46000.312137037035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46000.312137037035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46000.312137037035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46000.312137037035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46000.312137037035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46000.312137037035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46000.312137037035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46000.312137037035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46000.312137037035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46000.312137037035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46000.312137037035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46000.312137037035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46000.312137037035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46000.312137037035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46000.312137037035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46000.312137037035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46000.312137037035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46000.312137037035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46000.312137037035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46000.312137037035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46000.312137037035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46000.312137037035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46000.312137037035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46000.312137037035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46000.312137037035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46000.312137037035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46000.312137037035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46000.312137037035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46000.312137037035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46000.312137037035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46000.312137037035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46000.312137037035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46000.312137037035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46000.312137037035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46000.312137037035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46000.312137037035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46000.312137037035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46000.312137037035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46000.312137037035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46000.312137037035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46000.312137037035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46000.312137037035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46000.312137037035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46000.312137037035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46000.312137037035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46000.312137037035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46000.312137037035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46000.312137037035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46000.312137037035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46000.312137037035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46000.312137037035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46000.312137037035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46000.312137037035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46000.312137037035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46000.312137037035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46000.312137037035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46000.312137037035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46000.312137037035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46000.312137037035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46000.312137037035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46000.312137037035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46000.312137037035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46000.312137037035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46000.312137037035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46000.312137037035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46000.312137037035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46000.312137037035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46000.312137037035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46000.312137037035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46000.312137037035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46000.312137037035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46000.312137037035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46000.312137037035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46000.312137037035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46000.312137037035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46000.312137037035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46000.312137037035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46000.312137037035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46000.312137037035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46000.312137037035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46000.312137037035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46000.312137037035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46000.312137037035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46000.312137037035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46000.312137037035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46000.312137037035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46000.312137037035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46000.312137037035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46000.312137037035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46000.312137037035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46000.312137037035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46000.312137037035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46000.312137037035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46000.312137037035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46000.312137037035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46000.312137037035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46000.312137037035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46000.312137037035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46000.312137037035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46000.312137037035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46000.312137037035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46000.312137037035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46000.312137037035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46000.312137037035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46000.312137037035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46000.312137037035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46000.312137037035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46000.312137037035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46000.312137037035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46000.312137037035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46000.312137037035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46000.312137037035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46000.312137037035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46000.312137037035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46000.312137037035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46000.312137037035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46000.312137037035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46000.312137037035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46000.312137037035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46000.312137037035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46000.312137037035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46000.312137037035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46000.312137037035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46000.312137037035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46000.312137037035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46000.312137037035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46000.312137037035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46000.312137037035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46000.312137037035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46000.312137037035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46000.312137037035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46000.312137037035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46000.312137037035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46000.312137037035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46000.312137037035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46000.312137037035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46000.312137037035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46000.312137037035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46000.312137037035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46000.312137037035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46000.312137037035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46000.312137037035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46000.312137037035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46000.312137037035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46000.312137037035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46000.312137037035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46000.312137037035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46000.312137037035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46000.312137037035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46000.312137037035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46000.312137037035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46000.312137037035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46000.312137037035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46000.312137037035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46000.312137037035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46000.312137037035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46000.312137037035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46000.312137037035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46000.312137037035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46000.312137037035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46000.312137037035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46000.312137037035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46000.312137037035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46000.312137037035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46000.312137037035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46000.312137037035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46000.312137037035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46000.312137037035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46000.312137037035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46000.312137037035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46000.312137037035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46000.312137037035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46000.312137037035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46000.312137037035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46000.312137037035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46000.312137037035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46000.312137037035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46000.312137037035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46000.312137037035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46000.312137037035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46000.312137037035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46000.312137037035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46000.312137037035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46000.312137037035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46000.312137037035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46000.312137037035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46000.312137037035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46000.312137037035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46000.312137037035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46000.312137037035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46000.312137037035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46000.312137037035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46000.312137037035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46000.312137037035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46000.312137037035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46000.312137037035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46000.312137037035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46000.312137037035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46000.312137037035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46000.312137037035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46000.312137037035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46000.312137037035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46000.312137037035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46000.312137037035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46000.312137037035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46000.312137037035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46000.312137037035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46000.312137037035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46000.312137037035</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46000.312137037035</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2025-12-09T04:29:33Z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