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093" documentId="120_S{2AC9BD13-BADA-5192-A53E-5A8FF88502F6}" xr6:coauthVersionLast="47" xr6:coauthVersionMax="47" xr10:uidLastSave="{D8EECBE9-1259-4000-A5F0-FFDC28BF9E51}"/>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5" i="2"/>
  <c r="G5" i="2"/>
  <c r="I5" i="2"/>
  <c r="J5" i="2"/>
  <c r="L5"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J108" i="2"/>
  <c r="J109" i="2"/>
  <c r="J110" i="2"/>
  <c r="J111" i="2"/>
  <c r="J112" i="2"/>
  <c r="J113" i="2"/>
  <c r="J114" i="2"/>
  <c r="J115" i="2"/>
  <c r="J116" i="2"/>
  <c r="J117" i="2"/>
  <c r="J118" i="2"/>
  <c r="J119" i="2"/>
  <c r="J120" i="2"/>
  <c r="J121" i="2"/>
  <c r="J122" i="2"/>
  <c r="J123" i="2"/>
  <c r="J124" i="2"/>
  <c r="J125" i="2"/>
  <c r="J126" i="2"/>
  <c r="I108" i="2"/>
  <c r="I109" i="2"/>
  <c r="I110" i="2"/>
  <c r="I111" i="2"/>
  <c r="I112" i="2"/>
  <c r="I113" i="2"/>
  <c r="I114" i="2"/>
  <c r="I115" i="2"/>
  <c r="I116" i="2"/>
  <c r="I117" i="2"/>
  <c r="I118" i="2"/>
  <c r="I119" i="2"/>
  <c r="I120" i="2"/>
  <c r="I121" i="2"/>
  <c r="I122" i="2"/>
  <c r="I123" i="2"/>
  <c r="I124" i="2"/>
  <c r="I125" i="2"/>
  <c r="I126" i="2"/>
  <c r="G108" i="2"/>
  <c r="G109" i="2"/>
  <c r="G110" i="2"/>
  <c r="G111" i="2"/>
  <c r="G112" i="2"/>
  <c r="G113" i="2"/>
  <c r="G114" i="2"/>
  <c r="G115" i="2"/>
  <c r="G116" i="2"/>
  <c r="G117" i="2"/>
  <c r="G118" i="2"/>
  <c r="G119" i="2"/>
  <c r="G120" i="2"/>
  <c r="G121" i="2"/>
  <c r="G122" i="2"/>
  <c r="G123" i="2"/>
  <c r="G124" i="2"/>
  <c r="G125" i="2"/>
  <c r="G126" i="2"/>
  <c r="B108" i="2"/>
  <c r="B109" i="2"/>
  <c r="B110" i="2"/>
  <c r="B111" i="2"/>
  <c r="B112" i="2"/>
  <c r="B113" i="2"/>
  <c r="B114" i="2"/>
  <c r="B115" i="2"/>
  <c r="B116" i="2"/>
  <c r="B117" i="2"/>
  <c r="B118" i="2"/>
  <c r="B119" i="2"/>
  <c r="B120" i="2"/>
  <c r="B121" i="2"/>
  <c r="B122" i="2"/>
  <c r="B123" i="2"/>
  <c r="B124" i="2"/>
  <c r="B125" i="2"/>
  <c r="B12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9" i="4"/>
  <c r="G9" i="4"/>
  <c r="I9" i="4"/>
  <c r="J9" i="4"/>
  <c r="L9" i="4"/>
  <c r="B7" i="4"/>
  <c r="G7" i="4"/>
  <c r="I7" i="4"/>
  <c r="J7" i="4"/>
  <c r="L7" i="4"/>
  <c r="B8" i="4"/>
  <c r="G8" i="4"/>
  <c r="I8" i="4"/>
  <c r="J8" i="4"/>
  <c r="L8" i="4"/>
  <c r="B10" i="4"/>
  <c r="G10" i="4"/>
  <c r="I10" i="4"/>
  <c r="J10" i="4"/>
  <c r="L10" i="4"/>
  <c r="B6" i="4"/>
  <c r="G6" i="4"/>
  <c r="I6" i="4"/>
  <c r="J6" i="4"/>
  <c r="L6"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<sst xmlns="http://schemas.openxmlformats.org/spreadsheetml/2006/main" count="181559" uniqueCount="39152">
  <si>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</si>
  <si>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</si>
  <si>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</si>
  <si>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</si>
  <si>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</si>
  <si>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</si>
  <si>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</si>
  <si>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</si>
  <si>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</si>
  <si>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</si>
  <si>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</si>
  <si>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</si>
  <si>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</si>
  <si>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</si>
  <si>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</si>
  <si>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</si>
  <si>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</si>
  <si>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</si>
  <si>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</si>
  <si>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</si>
  <si>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</si>
  <si>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</si>
  <si>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</si>
  <si>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</si>
  <si>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</si>
  <si>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</si>
  <si>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</si>
  <si>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</si>
  <si>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</si>
  <si>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</si>
  <si>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</si>
  <si>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</si>
  <si>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</si>
  <si>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</si>
  <si>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</si>
  <si>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</si>
  <si>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</si>
  <si>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</si>
  <si>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</si>
  <si>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</si>
  <si>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</si>
  <si>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</si>
  <si>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</si>
  <si>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</si>
  <si>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</si>
  <si>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</si>
  <si>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</si>
  <si>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</si>
  <si>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</si>
  <si>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</si>
  <si>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</si>
  <si>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</si>
  <si>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</si>
  <si>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</si>
  <si>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</si>
  <si>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</si>
  <si>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</si>
  <si>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</si>
  <si>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</si>
  <si>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</si>
  <si>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</si>
  <si>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</si>
  <si>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</si>
  <si>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</si>
  <si>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</si>
  <si>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</si>
  <si>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</si>
  <si>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</si>
  <si>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</si>
  <si>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</si>
  <si>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</si>
  <si>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</si>
  <si>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</si>
  <si>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</si>
  <si>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</si>
  <si>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</si>
  <si>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</si>
  <si>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</si>
  <si>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</si>
  <si>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</si>
  <si>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</si>
  <si>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</si>
  <si>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</si>
  <si>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</si>
  <si>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</si>
  <si>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</si>
  <si>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</si>
  <si>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</si>
  <si>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</si>
  <si>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</si>
  <si>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</si>
  <si>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</si>
  <si>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</si>
  <si>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</si>
  <si>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</si>
  <si>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</si>
  <si>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</si>
  <si>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</si>
  <si>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</si>
  <si>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</si>
  <si>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</si>
  <si>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</si>
  <si>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</si>
  <si>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</si>
  <si>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</si>
  <si>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</si>
  <si>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</si>
  <si>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</si>
  <si>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</si>
  <si>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</si>
  <si>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</si>
  <si>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</si>
  <si>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</si>
  <si>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</si>
  <si>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</si>
  <si>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</si>
  <si>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</si>
  <si>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</si>
  <si>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</si>
  <si>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</si>
  <si>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</si>
  <si>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</si>
  <si>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</si>
  <si>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</si>
  <si>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</si>
  <si>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</si>
  <si>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</si>
  <si>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</si>
  <si>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</si>
  <si>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</si>
  <si>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</si>
  <si>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</si>
  <si>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</si>
  <si>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</si>
  <si>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</si>
  <si>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</si>
  <si>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</si>
  <si>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</si>
  <si>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</si>
  <si>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</si>
  <si>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</si>
  <si>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</si>
  <si>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</si>
  <si>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</si>
  <si>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</si>
  <si>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</si>
  <si>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</si>
  <si>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</si>
  <si>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</si>
  <si>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</si>
  <si>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</si>
  <si>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</si>
  <si>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</si>
  <si>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</si>
  <si>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</si>
  <si>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</si>
  <si>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</si>
  <si>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</si>
  <si>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</si>
  <si>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</si>
  <si>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</si>
  <si>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</si>
  <si>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</si>
  <si>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</si>
  <si>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</si>
  <si>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</si>
  <si>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</si>
  <si>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</si>
  <si>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</si>
  <si>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</si>
  <si>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</si>
  <si>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</si>
  <si>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</si>
  <si>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</si>
  <si>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</si>
  <si>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</si>
  <si>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</si>
  <si>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</si>
  <si>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</si>
  <si>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</si>
  <si>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</si>
  <si>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</si>
  <si>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</si>
  <si>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</si>
  <si>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</si>
  <si>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</si>
  <si>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</si>
  <si>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</si>
  <si>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</si>
  <si>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</si>
  <si>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</si>
  <si>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</si>
  <si>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</si>
  <si>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</si>
  <si>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</si>
  <si>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</si>
  <si>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</si>
  <si>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</si>
  <si>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</si>
  <si>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</si>
  <si>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</si>
  <si>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</si>
  <si>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</si>
  <si>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</si>
  <si>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</si>
  <si>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</si>
  <si>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</si>
  <si>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</si>
  <si>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</si>
  <si>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</si>
  <si>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</si>
  <si>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</si>
  <si>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</si>
  <si>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</si>
  <si>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</si>
  <si>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</si>
  <si>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</si>
  <si>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</si>
  <si>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</si>
  <si>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</si>
  <si>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</si>
  <si>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</si>
  <si>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</si>
  <si>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</si>
  <si>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</si>
  <si>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</si>
  <si>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</si>
  <si>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</si>
  <si>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</si>
  <si>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</si>
  <si>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</si>
  <si>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</si>
  <si>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</si>
  <si>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</si>
  <si>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</si>
  <si>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</si>
  <si>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</si>
  <si>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</si>
  <si>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</si>
  <si>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</si>
  <si>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</si>
  <si>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</si>
  <si>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</si>
  <si>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</si>
  <si>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</si>
  <si>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</si>
  <si>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</si>
  <si>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</si>
  <si>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</si>
  <si>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</si>
  <si>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</si>
  <si>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</si>
  <si>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</si>
  <si>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</si>
  <si>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</si>
  <si>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</si>
  <si>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</si>
  <si>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</si>
  <si>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</si>
  <si>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</si>
  <si>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</si>
  <si>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</si>
  <si>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</si>
  <si>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</si>
  <si>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</si>
  <si>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</si>
  <si>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</si>
  <si>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</si>
  <si>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</si>
  <si>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</si>
  <si>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</si>
  <si>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</si>
  <si>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</si>
  <si>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</si>
  <si>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</si>
  <si>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</si>
  <si>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</si>
  <si>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</si>
  <si>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</si>
  <si>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</si>
  <si>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</si>
  <si>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</si>
  <si>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</si>
  <si>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</si>
  <si>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</si>
  <si>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</si>
  <si>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</si>
  <si>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</si>
  <si>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</si>
  <si>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</si>
  <si>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</si>
  <si>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</si>
  <si>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</si>
  <si>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</si>
  <si>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</si>
  <si>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</si>
  <si>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</si>
  <si>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</si>
  <si>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</si>
  <si>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</si>
  <si>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</si>
  <si>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</si>
  <si>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</si>
  <si>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</si>
  <si>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</si>
  <si>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</si>
  <si>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</si>
  <si>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</si>
  <si>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</si>
  <si>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</si>
  <si>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</si>
  <si>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</si>
  <si>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</si>
  <si>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</si>
  <si>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</si>
  <si>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</si>
  <si>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</si>
  <si>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</si>
  <si>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</si>
  <si>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</si>
  <si>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</si>
  <si>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</si>
  <si>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</si>
  <si>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</si>
  <si>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</si>
  <si>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</si>
  <si>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</si>
  <si>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</si>
  <si>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</si>
  <si>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</si>
  <si>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</si>
  <si>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</si>
  <si>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</si>
  <si>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</si>
  <si>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</si>
  <si>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</si>
  <si>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</si>
  <si>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</si>
  <si>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</si>
  <si>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</si>
  <si>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</si>
  <si>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</si>
  <si>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</si>
  <si>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</si>
  <si>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</si>
  <si>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</si>
  <si>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</si>
  <si>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</si>
  <si>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</si>
  <si>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</si>
  <si>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</si>
  <si>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</si>
  <si>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</si>
  <si>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</si>
  <si>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</si>
  <si>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</si>
  <si>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</si>
  <si>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</si>
  <si>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</si>
  <si>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</si>
  <si>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</si>
  <si>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</si>
  <si>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</si>
  <si>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</si>
  <si>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</si>
  <si>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</si>
  <si>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</si>
  <si>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</si>
  <si>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</si>
  <si>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</si>
  <si>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</si>
  <si>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</si>
  <si>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</si>
  <si>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</si>
  <si>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</si>
  <si>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</si>
  <si>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</si>
  <si>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</si>
  <si>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</si>
  <si>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</si>
  <si>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</si>
  <si>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</si>
  <si>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</si>
  <si>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</si>
  <si>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</si>
  <si>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</si>
  <si>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</si>
  <si>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</si>
  <si>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</si>
  <si>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</si>
  <si>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</si>
  <si>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</si>
  <si>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</si>
  <si>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</si>
  <si>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</si>
  <si>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</si>
  <si>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</si>
  <si>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</si>
  <si>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</si>
  <si>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</si>
  <si>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</si>
  <si>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</si>
  <si>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</si>
  <si>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</si>
  <si>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</si>
  <si>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</si>
  <si>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</si>
  <si>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</si>
  <si>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</si>
  <si>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</si>
  <si>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</si>
  <si>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</si>
  <si>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</si>
  <si>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</si>
  <si>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</si>
  <si>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</si>
  <si>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</si>
  <si>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</si>
  <si>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</si>
  <si>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</si>
  <si>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</si>
  <si>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</si>
  <si>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</si>
  <si>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</si>
  <si>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</si>
  <si>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</si>
  <si>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</si>
  <si>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</si>
  <si>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</si>
  <si>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</si>
  <si>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</si>
  <si>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</si>
  <si>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</si>
  <si>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</si>
  <si>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</si>
  <si>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</si>
  <si>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</si>
  <si>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</si>
  <si>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</si>
  <si>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</si>
  <si>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</si>
  <si>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</si>
  <si>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</si>
  <si>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</si>
  <si>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</si>
  <si>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</si>
  <si>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</si>
  <si>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</si>
  <si>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</si>
  <si>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</si>
  <si>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</si>
  <si>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</si>
  <si>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</si>
  <si>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</si>
  <si>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</si>
  <si>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</si>
  <si>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</si>
  <si>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</si>
  <si>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</si>
  <si>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</si>
  <si>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</si>
  <si>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</si>
  <si>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</si>
  <si>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</si>
  <si>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</si>
  <si>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</si>
  <si>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</si>
  <si>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</si>
  <si>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</si>
  <si>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</si>
  <si>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</si>
  <si>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</si>
  <si>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</si>
  <si>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</si>
  <si>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</si>
  <si>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</si>
  <si>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</si>
  <si>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</si>
  <si>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</si>
  <si>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</si>
  <si>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</si>
  <si>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</si>
  <si>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</si>
  <si>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</si>
  <si>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</si>
  <si>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</si>
  <si>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</si>
  <si>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</si>
  <si>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</si>
  <si>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</si>
  <si>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</si>
  <si>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</si>
  <si>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</si>
  <si>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</si>
  <si>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</si>
  <si>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</si>
  <si>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</si>
  <si>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</si>
  <si>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</si>
  <si>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</si>
  <si>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</si>
  <si>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</si>
  <si>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</si>
  <si>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</si>
  <si>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</si>
  <si>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</si>
  <si>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</si>
  <si>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</si>
  <si>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</si>
  <si>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</si>
  <si>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</si>
  <si>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</si>
  <si>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</si>
  <si>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</si>
  <si>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</si>
  <si>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</si>
  <si>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</si>
  <si>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</si>
  <si>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</si>
  <si>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</si>
  <si>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</si>
  <si>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</si>
  <si>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</si>
  <si>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</si>
  <si>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</si>
  <si>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</si>
  <si>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</si>
  <si>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</si>
  <si>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</si>
  <si>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</si>
  <si>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</si>
  <si>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</si>
  <si>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</si>
  <si>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</si>
  <si>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</si>
  <si>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</si>
  <si>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</si>
  <si>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</si>
  <si>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</si>
  <si>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</si>
  <si>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</si>
  <si>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</si>
  <si>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</si>
  <si>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</si>
  <si>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</si>
  <si>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</si>
  <si>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</si>
  <si>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</si>
  <si>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</si>
  <si>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</si>
  <si>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</si>
  <si>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</si>
  <si>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</si>
  <si>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</si>
  <si>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</si>
  <si>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</si>
  <si>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</si>
  <si>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</si>
  <si>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</si>
  <si>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</si>
  <si>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</si>
  <si>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</si>
  <si>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</si>
  <si>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</si>
  <si>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</si>
  <si>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</si>
  <si>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</si>
  <si>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</si>
  <si>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</si>
  <si>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</si>
  <si>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</si>
  <si>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</si>
  <si>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</si>
  <si>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</si>
  <si>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</si>
  <si>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</si>
  <si>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</si>
  <si>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</si>
  <si>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</si>
  <si>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</si>
  <si>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</si>
  <si>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</si>
  <si>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</si>
  <si>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</si>
  <si>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</si>
  <si>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</si>
  <si>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</si>
  <si>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</si>
  <si>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</si>
  <si>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</si>
  <si>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</si>
  <si>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</si>
  <si>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</si>
  <si>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</si>
  <si>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</si>
  <si>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</si>
  <si>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</si>
  <si>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</si>
  <si>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</si>
  <si>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</si>
  <si>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</si>
  <si>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</si>
  <si>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</si>
  <si>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</si>
  <si>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</si>
  <si>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</si>
  <si>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</si>
  <si>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</si>
  <si>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</si>
  <si>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</si>
  <si>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</si>
  <si>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</si>
  <si>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</si>
  <si>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</si>
  <si>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</si>
  <si>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</si>
  <si>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</si>
  <si>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</si>
  <si>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</si>
  <si>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</si>
  <si>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</si>
  <si>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</si>
  <si>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</si>
  <si>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</si>
  <si>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</si>
  <si>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</si>
  <si>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</si>
  <si>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</si>
  <si>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</si>
  <si>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</si>
  <si>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</si>
  <si>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</si>
  <si>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</si>
  <si>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</si>
  <si>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</si>
  <si>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</si>
  <si>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</si>
  <si>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</si>
  <si>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</si>
  <si>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</si>
  <si>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</si>
  <si>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</si>
  <si>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</si>
  <si>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</si>
  <si>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</si>
  <si>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</si>
  <si>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</si>
  <si>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</si>
  <si>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</si>
  <si>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</si>
  <si>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</si>
  <si>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</si>
  <si>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</si>
  <si>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</si>
  <si>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</si>
  <si>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</si>
  <si>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</si>
  <si>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</si>
  <si>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</si>
  <si>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</si>
  <si>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</si>
  <si>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</si>
  <si>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</si>
  <si>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</si>
  <si>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</si>
  <si>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</si>
  <si>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</si>
  <si>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</si>
  <si>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</si>
  <si>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</si>
  <si>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</si>
  <si>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</si>
  <si>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</si>
  <si>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</si>
  <si>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</si>
  <si>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</si>
  <si>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</si>
  <si>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</si>
  <si>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</si>
  <si>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</si>
  <si>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</si>
  <si>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</si>
  <si>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</si>
  <si>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</si>
  <si>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</si>
  <si>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</si>
  <si>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</si>
  <si>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</si>
  <si>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</si>
  <si>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</si>
  <si>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</si>
  <si>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</si>
  <si>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</si>
  <si>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</si>
  <si>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</si>
  <si>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</si>
  <si>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</si>
  <si>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</si>
  <si>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</si>
  <si>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</si>
  <si>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</si>
  <si>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</si>
  <si>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</si>
  <si>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</si>
  <si>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</si>
  <si>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</si>
  <si>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</si>
  <si>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</si>
  <si>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</si>
  <si>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</si>
  <si>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</si>
  <si>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</si>
  <si>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</si>
  <si>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</si>
  <si>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</si>
  <si>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</si>
  <si>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</si>
  <si>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</si>
  <si>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</si>
  <si>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</si>
  <si>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</si>
  <si>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</si>
  <si>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</si>
  <si>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</si>
  <si>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</si>
  <si>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</si>
  <si>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</si>
  <si>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</si>
  <si>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</si>
  <si>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</si>
  <si>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</si>
  <si>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</si>
  <si>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</si>
  <si>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</si>
  <si>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</si>
  <si>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</si>
  <si>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</si>
  <si>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</si>
  <si>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</si>
  <si>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</si>
  <si>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</si>
  <si>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</si>
  <si>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</si>
  <si>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</si>
  <si>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</si>
  <si>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</si>
  <si>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</si>
  <si>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</si>
  <si>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</si>
  <si>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</si>
  <si>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</si>
  <si>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</si>
  <si>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</si>
  <si>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</si>
  <si>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</si>
  <si>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</si>
  <si>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</si>
  <si>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</si>
  <si>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</si>
  <si>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</si>
  <si>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</si>
  <si>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</si>
  <si>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</si>
  <si>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</si>
  <si>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</si>
  <si>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</si>
  <si>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</si>
  <si>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</si>
  <si>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</si>
  <si>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</si>
  <si>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</si>
  <si>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</si>
  <si>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</si>
  <si>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</si>
  <si>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</si>
  <si>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</si>
  <si>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</si>
  <si>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</si>
  <si>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</si>
  <si>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</si>
  <si>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</si>
  <si>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</si>
  <si>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</si>
  <si>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</si>
  <si>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</si>
  <si>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</si>
  <si>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</si>
  <si>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</si>
  <si>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</si>
  <si>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</si>
  <si>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</si>
  <si>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</si>
  <si>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</si>
  <si>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</si>
  <si>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</si>
  <si>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</si>
  <si>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</si>
  <si>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</si>
  <si>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</si>
  <si>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</si>
  <si>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</si>
  <si>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</si>
  <si>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</si>
  <si>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</si>
  <si>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</si>
  <si>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</si>
  <si>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</si>
  <si>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</si>
  <si>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</si>
  <si>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</si>
  <si>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</si>
  <si>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</si>
  <si>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</si>
  <si>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</si>
  <si>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</si>
  <si>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</si>
  <si>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</si>
  <si>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</si>
  <si>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</si>
  <si>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</si>
  <si>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</si>
  <si>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</si>
  <si>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</si>
  <si>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</si>
  <si>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</si>
  <si>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</si>
  <si>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</si>
  <si>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</si>
  <si>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</si>
  <si>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</si>
  <si>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</si>
  <si>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</si>
  <si>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</si>
  <si>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</si>
  <si>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</si>
  <si>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</si>
  <si>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</si>
  <si>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</si>
  <si>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</si>
  <si>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</si>
  <si>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</si>
  <si>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</si>
  <si>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</si>
  <si>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</si>
  <si>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</si>
  <si>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</si>
  <si>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</si>
  <si>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</si>
  <si>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</si>
  <si>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</si>
  <si>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</si>
  <si>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</si>
  <si>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</si>
  <si>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</si>
  <si>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</si>
  <si>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</si>
  <si>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</si>
  <si>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</si>
  <si>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</si>
  <si>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</si>
  <si>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</si>
  <si>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</si>
  <si>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</si>
  <si>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</si>
  <si>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</si>
  <si>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</si>
  <si>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</si>
  <si>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</si>
  <si>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</si>
  <si>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</si>
  <si>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</si>
  <si>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</si>
  <si>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</si>
  <si>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</si>
  <si>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</si>
  <si>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</si>
  <si>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</si>
  <si>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</si>
  <si>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</si>
  <si>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</si>
  <si>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</si>
  <si>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</si>
  <si>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</si>
  <si>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</si>
  <si>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</si>
  <si>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</si>
  <si>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</si>
  <si>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</si>
  <si>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</si>
  <si>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</si>
  <si>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</si>
  <si>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</si>
  <si>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</si>
  <si>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</si>
  <si>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</si>
  <si>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</si>
  <si>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</si>
  <si>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</si>
  <si>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</si>
  <si>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</si>
  <si>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</si>
  <si>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</si>
  <si>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</si>
  <si>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</si>
  <si>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</si>
  <si>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</si>
  <si>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</si>
  <si>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</si>
  <si>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</si>
  <si>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</si>
  <si>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</si>
  <si>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</si>
  <si>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</si>
  <si>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</si>
  <si>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</si>
  <si>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</si>
  <si>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</si>
  <si>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</si>
  <si>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</si>
  <si>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</si>
  <si>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</si>
  <si>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</si>
  <si>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</si>
  <si>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</si>
  <si>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</si>
  <si>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</si>
  <si>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</si>
  <si>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</si>
  <si>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</si>
  <si>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</si>
  <si>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</si>
  <si>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</si>
  <si>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</si>
  <si>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</si>
  <si>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</si>
  <si>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</si>
  <si>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</si>
  <si>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</si>
  <si>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</si>
  <si>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</si>
  <si>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</si>
  <si>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</si>
  <si>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</si>
  <si>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</si>
  <si>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</si>
  <si>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</si>
  <si>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</si>
  <si>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</si>
  <si>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</si>
  <si>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</si>
  <si>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</si>
  <si>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</si>
  <si>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</si>
  <si>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</si>
  <si>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</si>
  <si>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</si>
  <si>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</si>
  <si>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</si>
  <si>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</si>
  <si>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</si>
  <si>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</si>
  <si>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</si>
  <si>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</si>
  <si>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</si>
  <si>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</si>
  <si>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</si>
  <si>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</si>
  <si>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</si>
  <si>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</si>
  <si>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</si>
  <si>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</si>
  <si>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</si>
  <si>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</si>
  <si>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</si>
  <si>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</si>
  <si>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</si>
  <si>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</si>
  <si>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</si>
  <si>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</si>
  <si>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</si>
  <si>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</si>
  <si>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</si>
  <si>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</si>
  <si>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</si>
  <si>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</si>
  <si>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</si>
  <si>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</si>
  <si>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</si>
  <si>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</si>
  <si>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</si>
  <si>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</si>
  <si>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</si>
  <si>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</si>
  <si>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</si>
  <si>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</si>
  <si>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</si>
  <si>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</si>
  <si>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</si>
  <si>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</si>
  <si>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</si>
  <si>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</si>
  <si>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</si>
  <si>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</si>
  <si>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</si>
  <si>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</si>
  <si>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</si>
  <si>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</si>
  <si>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</si>
  <si>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</si>
  <si>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</si>
  <si>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</si>
  <si>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</si>
  <si>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</si>
  <si>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</si>
  <si>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</si>
  <si>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</si>
  <si>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</si>
  <si>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</si>
  <si>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</si>
  <si>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</si>
  <si>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</si>
  <si>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</si>
  <si>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</si>
  <si>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</si>
  <si>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</si>
  <si>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</si>
  <si>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</si>
  <si>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</si>
  <si>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</si>
  <si>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</si>
  <si>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</si>
  <si>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</si>
  <si>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</si>
  <si>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</si>
  <si>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</si>
  <si>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</si>
  <si>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</si>
  <si>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</si>
  <si>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</si>
  <si>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</si>
  <si>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</si>
  <si>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</si>
  <si>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</si>
  <si>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</si>
  <si>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</si>
  <si>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</si>
  <si>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</si>
  <si>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</si>
  <si>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</si>
  <si>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</si>
  <si>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</si>
  <si>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</si>
  <si>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</si>
  <si>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</si>
  <si>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</si>
  <si>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</si>
  <si>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</si>
  <si>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</si>
  <si>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</si>
  <si>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</si>
  <si>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</si>
  <si>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</si>
  <si>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</si>
  <si>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</si>
  <si>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</si>
  <si>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</si>
  <si>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</si>
  <si>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</si>
  <si>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</si>
  <si>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</si>
  <si>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</si>
  <si>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</si>
  <si>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</si>
  <si>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</si>
  <si>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</si>
  <si>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</si>
  <si>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</si>
  <si>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</si>
  <si>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</si>
  <si>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</si>
  <si>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</si>
  <si>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</si>
  <si>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</si>
  <si>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</si>
  <si>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</si>
  <si>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</si>
  <si>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</si>
  <si>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</si>
  <si>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</si>
  <si>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</si>
  <si>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</si>
  <si>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</si>
  <si>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</si>
  <si>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</si>
  <si>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</si>
  <si>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</si>
  <si>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</si>
  <si>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</si>
  <si>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</si>
  <si>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</si>
  <si>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</si>
  <si>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</si>
  <si>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</si>
  <si>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</si>
  <si>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</si>
  <si>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</si>
  <si>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</si>
  <si>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</si>
  <si>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</si>
  <si>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</si>
  <si>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</si>
  <si>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</si>
  <si>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</si>
  <si>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</si>
  <si>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</si>
  <si>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</si>
  <si>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</si>
  <si>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</si>
  <si>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</si>
  <si>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</si>
  <si>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</si>
  <si>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</si>
  <si>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</si>
  <si>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</si>
  <si>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</si>
  <si>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</si>
  <si>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</si>
  <si>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</si>
  <si>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</si>
  <si>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</si>
  <si>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</si>
  <si>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</si>
  <si>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</si>
  <si>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</si>
  <si>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</si>
  <si>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</si>
  <si>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</si>
  <si>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</si>
  <si>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</si>
  <si>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</si>
  <si>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</si>
  <si>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</si>
  <si>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</si>
  <si>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</si>
  <si>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</si>
  <si>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</si>
  <si>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</si>
  <si>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</si>
  <si>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</si>
  <si>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</si>
  <si>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</si>
  <si>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</si>
  <si>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</si>
  <si>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</si>
  <si>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</si>
  <si>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</si>
  <si>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</si>
  <si>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</si>
  <si>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</si>
  <si>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</si>
  <si>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</si>
  <si>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</si>
  <si>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</si>
  <si>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</si>
  <si>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</si>
  <si>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</si>
  <si>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</si>
  <si>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</si>
  <si>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</si>
  <si>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</si>
  <si>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</si>
  <si>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</si>
  <si>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</si>
  <si>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</si>
  <si>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</si>
  <si>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</si>
  <si>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</si>
  <si>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</si>
  <si>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</si>
  <si>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</si>
  <si>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</si>
  <si>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</si>
  <si>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</si>
  <si>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</si>
  <si>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</si>
  <si>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</si>
  <si>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</si>
  <si>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</si>
  <si>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</si>
  <si>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</si>
  <si>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</si>
  <si>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</si>
  <si>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</si>
  <si>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</si>
  <si>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</si>
  <si>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</si>
  <si>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</si>
  <si>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</si>
  <si>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</si>
  <si>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</si>
  <si>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</si>
  <si>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</si>
  <si>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</si>
  <si>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</si>
  <si>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</si>
  <si>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</si>
  <si>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</si>
  <si>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</si>
  <si>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</si>
  <si>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</si>
  <si>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</si>
  <si>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</si>
  <si>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</si>
  <si>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</si>
  <si>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</si>
  <si>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</si>
  <si>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</si>
  <si>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</si>
  <si>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</si>
  <si>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</si>
  <si>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</si>
  <si>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</si>
  <si>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</si>
  <si>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</si>
  <si>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</si>
  <si>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</si>
  <si>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</si>
  <si>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</si>
  <si>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</si>
  <si>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</si>
  <si>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</si>
  <si>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</si>
  <si>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</si>
  <si>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</si>
  <si>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</si>
  <si>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</si>
  <si>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</si>
  <si>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</si>
  <si>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</si>
  <si>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</si>
  <si>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</si>
  <si>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</si>
  <si>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</si>
  <si>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</si>
  <si>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</si>
  <si>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</si>
  <si>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</si>
  <si>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</si>
  <si>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</si>
  <si>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</si>
  <si>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</si>
  <si>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</si>
  <si>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</si>
  <si>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</si>
  <si>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</si>
  <si>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</si>
  <si>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</si>
  <si>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</si>
  <si>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</si>
  <si>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</si>
  <si>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</si>
  <si>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</si>
  <si>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</si>
  <si>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</si>
  <si>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</si>
  <si>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</si>
  <si>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</si>
  <si>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</si>
  <si>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</si>
  <si>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</si>
  <si>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</si>
  <si>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</si>
  <si>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</si>
  <si>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</si>
  <si>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</si>
  <si>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</si>
  <si>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</si>
  <si>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</si>
  <si>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</si>
  <si>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</si>
  <si>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</si>
  <si>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</si>
  <si>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</si>
  <si>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</si>
  <si>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</si>
  <si>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</si>
  <si>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</si>
  <si>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</si>
  <si>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</si>
  <si>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</si>
  <si>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</si>
  <si>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</si>
  <si>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</si>
  <si>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</si>
  <si>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</si>
  <si>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</si>
  <si>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</si>
  <si>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</si>
  <si>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</si>
  <si>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</si>
  <si>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</si>
  <si>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</si>
  <si>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</si>
  <si>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</si>
  <si>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</si>
  <si>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</si>
  <si>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</si>
  <si>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</si>
  <si>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</si>
  <si>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</si>
  <si>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</si>
  <si>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</si>
  <si>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</si>
  <si>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</si>
  <si>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</si>
  <si>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</si>
  <si>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</si>
  <si>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</si>
  <si>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</si>
  <si>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</si>
  <si>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</si>
  <si>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</si>
  <si>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</si>
  <si>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</si>
  <si>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</si>
  <si>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</si>
  <si>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</si>
  <si>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</si>
  <si>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</si>
  <si>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</si>
  <si>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</si>
  <si>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</si>
  <si>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</si>
  <si>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</si>
  <si>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</si>
  <si>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</si>
  <si>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</si>
  <si>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</si>
  <si>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</si>
  <si>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</si>
  <si>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</si>
  <si>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</si>
  <si>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</si>
  <si>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</si>
  <si>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</si>
  <si>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</si>
  <si>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</si>
  <si>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</si>
  <si>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</si>
  <si>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</si>
  <si>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</si>
  <si>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</si>
  <si>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</si>
  <si>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</si>
  <si>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</si>
  <si>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</si>
  <si>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</si>
  <si>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</si>
  <si>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</si>
  <si>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</si>
  <si>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</si>
  <si>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</si>
  <si>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</si>
  <si>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</si>
  <si>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</si>
  <si>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</si>
  <si>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</si>
  <si>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</si>
  <si>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</si>
  <si>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</si>
  <si>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</si>
  <si>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</si>
  <si>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</si>
  <si>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</si>
  <si>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</si>
  <si>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</si>
  <si>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</si>
  <si>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</si>
  <si>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</si>
  <si>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</si>
  <si>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</si>
  <si>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</si>
  <si>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</si>
  <si>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</si>
  <si>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</si>
  <si>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</si>
  <si>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</si>
  <si>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</si>
  <si>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</si>
  <si>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</si>
  <si>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</si>
  <si>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</si>
  <si>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</si>
  <si>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</si>
  <si>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</si>
  <si>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</si>
  <si>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</si>
  <si>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</si>
  <si>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</si>
  <si>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</si>
  <si>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</si>
  <si>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</si>
  <si>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</si>
  <si>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</si>
  <si>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</si>
  <si>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</si>
  <si>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</si>
  <si>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</si>
  <si>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</si>
  <si>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</si>
  <si>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</si>
  <si>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</si>
  <si>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</si>
  <si>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</si>
  <si>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</si>
  <si>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</si>
  <si>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</si>
  <si>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</si>
  <si>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</si>
  <si>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</si>
  <si>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</si>
  <si>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</si>
  <si>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</si>
  <si>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</si>
  <si>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</si>
  <si>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</si>
  <si>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</si>
  <si>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</si>
  <si>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</si>
  <si>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</si>
  <si>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</si>
  <si>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</si>
  <si>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</si>
  <si>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</si>
  <si>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</si>
  <si>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</si>
  <si>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</si>
  <si>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</si>
  <si>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</si>
  <si>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</si>
  <si>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</si>
  <si>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</si>
  <si>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</si>
  <si>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</si>
  <si>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</si>
  <si>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</si>
  <si>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</si>
  <si>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</si>
  <si>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</si>
  <si>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</si>
  <si>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</si>
  <si>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</si>
  <si>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</si>
  <si>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</si>
  <si>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</si>
  <si>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</si>
  <si>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</si>
  <si>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</si>
  <si>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</si>
  <si>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</si>
  <si>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</si>
  <si>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</si>
  <si>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</si>
  <si>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</si>
  <si>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</si>
  <si>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</si>
  <si>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</si>
  <si>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</si>
  <si>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</si>
  <si>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</si>
  <si>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</si>
  <si>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</si>
  <si>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</si>
  <si>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</si>
  <si>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</si>
  <si>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</si>
  <si>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</si>
  <si>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</si>
  <si>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</si>
  <si>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</si>
  <si>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</si>
  <si>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</si>
  <si>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</si>
  <si>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</si>
  <si>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</si>
  <si>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</si>
  <si>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</si>
  <si>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</si>
  <si>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</si>
  <si>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</si>
  <si>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</si>
  <si>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</si>
  <si>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</si>
  <si>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</si>
  <si>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</si>
  <si>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</si>
  <si>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</si>
  <si>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</si>
  <si>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</si>
  <si>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</si>
  <si>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</si>
  <si>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</si>
  <si>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</si>
  <si>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</si>
  <si>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</si>
  <si>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</si>
  <si>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</si>
  <si>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</si>
  <si>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</si>
  <si>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</si>
  <si>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</si>
  <si>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</si>
  <si>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</si>
  <si>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</si>
  <si>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</si>
  <si>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</si>
  <si>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</si>
  <si>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</si>
  <si>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</si>
  <si>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</si>
  <si>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</si>
  <si>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</si>
  <si>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</si>
  <si>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</si>
  <si>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</si>
  <si>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</si>
  <si>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</si>
  <si>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</si>
  <si>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</si>
  <si>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</si>
  <si>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</si>
  <si>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</si>
  <si>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</si>
  <si>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</si>
  <si>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</si>
  <si>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</si>
  <si>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</si>
  <si>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</si>
  <si>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</si>
  <si>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</si>
  <si>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</si>
  <si>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</si>
  <si>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</si>
  <si>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</si>
  <si>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</si>
  <si>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</si>
  <si>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</si>
  <si>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</si>
  <si>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</si>
  <si>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</si>
  <si>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</si>
  <si>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</si>
  <si>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</si>
  <si>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</si>
  <si>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</si>
  <si>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</si>
  <si>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</si>
  <si>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</si>
  <si>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</si>
  <si>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</si>
  <si>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</si>
  <si>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</si>
  <si>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</si>
  <si>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</si>
  <si>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</si>
  <si>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</si>
  <si>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</si>
  <si>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</si>
  <si>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</si>
  <si>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</si>
  <si>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</si>
  <si>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</si>
  <si>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</si>
  <si>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</si>
  <si>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</si>
  <si>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</si>
  <si>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</si>
  <si>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</si>
  <si>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</si>
  <si>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</si>
  <si>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</si>
  <si>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</si>
  <si>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</si>
  <si>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</si>
  <si>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</si>
  <si>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</si>
  <si>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</si>
  <si>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</si>
  <si>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</si>
  <si>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</si>
  <si>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</si>
  <si>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</si>
  <si>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</si>
  <si>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</si>
  <si>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</si>
  <si>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</si>
  <si>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</si>
  <si>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</si>
  <si>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</si>
  <si>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</si>
  <si>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</si>
  <si>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</si>
  <si>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</si>
  <si>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</si>
  <si>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</si>
  <si>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</si>
  <si>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</si>
  <si>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</si>
  <si>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</si>
  <si>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</si>
  <si>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</si>
  <si>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</si>
  <si>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</si>
  <si>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</si>
  <si>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</si>
  <si>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</si>
  <si>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</si>
  <si>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</si>
  <si>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</si>
  <si>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</si>
  <si>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</si>
  <si>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</si>
  <si>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</si>
  <si>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</si>
  <si>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</si>
  <si>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</si>
  <si>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</si>
  <si>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</si>
  <si>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</si>
  <si>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</si>
  <si>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</si>
  <si>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</si>
  <si>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</si>
  <si>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</si>
  <si>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</si>
  <si>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</si>
  <si>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</si>
  <si>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</si>
  <si>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</si>
  <si>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</si>
  <si>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</si>
  <si>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</si>
  <si>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</si>
  <si>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</si>
  <si>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</si>
  <si>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</si>
  <si>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</si>
  <si>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</si>
  <si>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</si>
  <si>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</si>
  <si>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</si>
  <si>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</si>
  <si>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</si>
  <si>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</si>
  <si>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</si>
  <si>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</si>
  <si>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</si>
  <si>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</si>
  <si>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</si>
  <si>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</si>
  <si>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</si>
  <si>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</si>
  <si>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</si>
  <si>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</si>
  <si>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</si>
  <si>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</si>
  <si>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</si>
  <si>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</si>
  <si>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</si>
  <si>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</si>
  <si>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</si>
  <si>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</si>
  <si>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</si>
  <si>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</si>
  <si>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</si>
  <si>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</si>
  <si>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</si>
  <si>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</si>
  <si>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</si>
  <si>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</si>
  <si>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</si>
  <si>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</si>
  <si>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</si>
  <si>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</si>
  <si>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</si>
  <si>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</si>
  <si>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</si>
  <si>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</si>
  <si>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</si>
  <si>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</si>
  <si>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</si>
  <si>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</si>
  <si>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</si>
  <si>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</si>
  <si>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</si>
  <si>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</si>
  <si>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</si>
  <si>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</si>
  <si>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</si>
  <si>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</si>
  <si>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</si>
  <si>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</si>
  <si>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</si>
  <si>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</si>
  <si>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</si>
  <si>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</si>
  <si>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</si>
  <si>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</si>
  <si>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</si>
  <si>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</si>
  <si>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</si>
  <si>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</si>
  <si>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</si>
  <si>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</si>
  <si>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</si>
  <si>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</si>
  <si>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</si>
  <si>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</si>
  <si>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</si>
  <si>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</si>
  <si>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</si>
  <si>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</si>
  <si>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</si>
  <si>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</si>
  <si>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</si>
  <si>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</si>
  <si>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</si>
  <si>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</si>
  <si>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</si>
  <si>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</si>
  <si>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</si>
  <si>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</si>
  <si>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</si>
  <si>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</si>
  <si>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</si>
  <si>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</si>
  <si>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</si>
  <si>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</si>
  <si>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</si>
  <si>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</si>
  <si>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</si>
  <si>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</si>
  <si>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</si>
  <si>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</si>
  <si>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</si>
  <si>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</si>
  <si>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</si>
  <si>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</si>
  <si>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</si>
  <si>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</si>
  <si>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</si>
  <si>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</si>
  <si>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</si>
  <si>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</si>
  <si>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</si>
  <si>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</si>
  <si>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</si>
  <si>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</si>
  <si>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</si>
  <si>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</si>
  <si>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</si>
  <si>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</si>
  <si>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</si>
  <si>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</si>
  <si>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</si>
  <si>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</si>
  <si>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</si>
  <si>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</si>
  <si>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</si>
  <si>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</si>
  <si>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</si>
  <si>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</si>
  <si>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</si>
  <si>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</si>
  <si>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</si>
  <si>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</si>
  <si>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</si>
  <si>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</si>
  <si>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</si>
  <si>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</si>
  <si>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</si>
  <si>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</si>
  <si>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</si>
  <si>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</si>
  <si>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</si>
  <si>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</si>
  <si>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</si>
  <si>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</si>
  <si>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</si>
  <si>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</si>
  <si>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</si>
  <si>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</si>
  <si>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</si>
  <si>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</si>
  <si>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</si>
  <si>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</si>
  <si>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</si>
  <si>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</si>
  <si>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</si>
  <si>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</si>
  <si>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</si>
  <si>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</si>
  <si>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</si>
  <si>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</si>
  <si>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</si>
  <si>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</si>
  <si>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</si>
  <si>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</si>
  <si>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</si>
  <si>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</si>
  <si>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</si>
  <si>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</si>
  <si>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</si>
  <si>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</si>
  <si>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</si>
  <si>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</si>
  <si>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</si>
  <si>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</si>
  <si>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</si>
  <si>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</si>
  <si>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</si>
  <si>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</si>
  <si>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</si>
  <si>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</si>
  <si>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</si>
  <si>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</si>
  <si>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</si>
  <si>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</si>
  <si>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</si>
  <si>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</si>
  <si>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</si>
  <si>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</si>
  <si>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</si>
  <si>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</si>
  <si>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</si>
  <si>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</si>
  <si>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</si>
  <si>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</si>
  <si>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</si>
  <si>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</si>
  <si>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</si>
  <si>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</si>
  <si>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</si>
  <si>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</si>
  <si>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</si>
  <si>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</si>
  <si>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</si>
  <si>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</si>
  <si>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</si>
  <si>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</si>
  <si>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</si>
  <si>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</si>
  <si>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</si>
  <si>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</si>
  <si>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</si>
  <si>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</si>
  <si>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</si>
  <si>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</si>
  <si>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</si>
  <si>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</si>
  <si>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</si>
  <si>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</si>
  <si>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</si>
  <si>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</si>
  <si>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</si>
  <si>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</si>
  <si>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</si>
  <si>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</si>
  <si>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</si>
  <si>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</si>
  <si>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</si>
  <si>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</si>
  <si>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</si>
  <si>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</si>
  <si>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</si>
  <si>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</si>
  <si>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</si>
  <si>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</si>
  <si>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</si>
  <si>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</si>
  <si>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</si>
  <si>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</si>
  <si>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</si>
  <si>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</si>
  <si>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</si>
  <si>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</si>
  <si>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</si>
  <si>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</si>
  <si>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</si>
  <si>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</si>
  <si>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</si>
  <si>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</si>
  <si>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</si>
  <si>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</si>
  <si>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</si>
  <si>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</si>
  <si>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</si>
  <si>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</si>
  <si>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</si>
  <si>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</si>
  <si>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</si>
  <si>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</si>
  <si>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</si>
  <si>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</si>
  <si>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</si>
  <si>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</si>
  <si>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</si>
  <si>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</si>
  <si>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</si>
  <si>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</si>
  <si>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</si>
  <si>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</si>
  <si>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</si>
  <si>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</si>
  <si>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</si>
  <si>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</si>
  <si>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</si>
  <si>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</si>
  <si>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</si>
  <si>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</si>
  <si>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</si>
  <si>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</si>
  <si>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</si>
  <si>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</si>
  <si>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</si>
  <si>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</si>
  <si>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</si>
  <si>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</si>
  <si>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</si>
  <si>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</si>
  <si>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</si>
  <si>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</si>
  <si>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</si>
  <si>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</si>
  <si>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</si>
  <si>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</si>
  <si>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</si>
  <si>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</si>
  <si>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</si>
  <si>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</si>
  <si>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</si>
  <si>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</si>
  <si>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</si>
  <si>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</si>
  <si>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</si>
  <si>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</si>
  <si>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</si>
  <si>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</si>
  <si>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</si>
  <si>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</si>
  <si>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</si>
  <si>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</si>
  <si>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</si>
  <si>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</si>
  <si>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</si>
  <si>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</si>
  <si>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</si>
  <si>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</si>
  <si>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</si>
  <si>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</si>
  <si>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</si>
  <si>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</si>
  <si>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</si>
  <si>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</si>
  <si>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</si>
  <si>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</si>
  <si>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</si>
  <si>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</si>
  <si>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</si>
  <si>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</si>
  <si>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</si>
  <si>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</si>
  <si>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</si>
  <si>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</si>
  <si>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</si>
  <si>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</si>
  <si>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</si>
  <si>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</si>
  <si>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</si>
  <si>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</si>
  <si>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</si>
  <si>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</si>
  <si>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</si>
  <si>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</si>
  <si>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</si>
  <si>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</si>
  <si>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</si>
  <si>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</si>
  <si>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</si>
  <si>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</si>
  <si>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</si>
  <si>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</si>
  <si>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</si>
  <si>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</si>
  <si>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</si>
  <si>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</si>
  <si>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</si>
  <si>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</si>
  <si>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</si>
  <si>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</si>
  <si>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</si>
  <si>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</si>
  <si>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</si>
  <si>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</si>
  <si>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</si>
  <si>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</si>
  <si>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</si>
  <si>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</si>
  <si>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</si>
  <si>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</si>
  <si>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</si>
  <si>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</si>
  <si>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</si>
  <si>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</si>
  <si>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</si>
  <si>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</si>
  <si>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</si>
  <si>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</si>
  <si>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</si>
  <si>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</si>
  <si>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</si>
  <si>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</si>
  <si>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</si>
  <si>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</si>
  <si>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</si>
  <si>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</si>
  <si>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</si>
  <si>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</si>
  <si>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</si>
  <si>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</si>
  <si>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</si>
  <si>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</si>
  <si>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</si>
  <si>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</si>
  <si>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</si>
  <si>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</si>
  <si>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</si>
  <si>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</si>
  <si>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</si>
  <si>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</si>
  <si>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</si>
  <si>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</si>
  <si>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</si>
  <si>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</si>
  <si>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</si>
  <si>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</si>
  <si>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</si>
  <si>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</si>
  <si>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</si>
  <si>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</si>
  <si>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</si>
  <si>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</si>
  <si>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</si>
  <si>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</si>
  <si>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</si>
  <si>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</si>
  <si>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</si>
  <si>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</si>
  <si>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</si>
  <si>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</si>
  <si>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</si>
  <si>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</si>
  <si>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</si>
  <si>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</si>
  <si>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</si>
  <si>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</si>
  <si>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</si>
  <si>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</si>
  <si>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</si>
  <si>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</si>
  <si>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</si>
  <si>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</si>
  <si>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</si>
  <si>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</si>
  <si>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</si>
  <si>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</si>
  <si>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</si>
  <si>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</si>
  <si>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</si>
  <si>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</si>
  <si>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</si>
  <si>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</si>
  <si>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</si>
  <si>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</si>
  <si>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</si>
  <si>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</si>
  <si>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</si>
  <si>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</si>
  <si>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</si>
  <si>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</si>
  <si>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</si>
  <si>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</si>
  <si>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</si>
  <si>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</si>
  <si>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</si>
  <si>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</si>
  <si>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</si>
  <si>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</si>
  <si>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</si>
  <si>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</si>
  <si>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</si>
  <si>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</si>
  <si>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</si>
  <si>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</si>
  <si>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</si>
  <si>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</si>
  <si>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</si>
  <si>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</si>
  <si>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</si>
  <si>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</si>
  <si>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</si>
  <si>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</si>
  <si>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</si>
  <si>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</si>
  <si>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</si>
  <si>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</si>
  <si>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</si>
  <si>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</si>
  <si>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</si>
  <si>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</si>
  <si>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</si>
  <si>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</si>
  <si>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</si>
  <si>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</si>
  <si>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</si>
  <si>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</si>
  <si>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</si>
  <si>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</si>
  <si>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</si>
  <si>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</si>
  <si>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</si>
  <si>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</si>
  <si>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</si>
  <si>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</si>
  <si>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</si>
  <si>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</si>
  <si>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</si>
  <si>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</si>
  <si>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</si>
  <si>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</si>
  <si>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</si>
  <si>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</si>
  <si>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</si>
  <si>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</si>
  <si>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</si>
  <si>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</si>
  <si>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</si>
  <si>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</si>
  <si>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</si>
  <si>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</si>
  <si>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</si>
  <si>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</si>
  <si>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</si>
  <si>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</si>
  <si>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</si>
  <si>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</si>
  <si>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</si>
  <si>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</si>
  <si>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</si>
  <si>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</si>
  <si>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</si>
  <si>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</si>
  <si>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</si>
  <si>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</si>
  <si>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</si>
  <si>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</si>
  <si>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</si>
  <si>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</si>
  <si>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</si>
  <si>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</si>
  <si>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</si>
  <si>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</si>
  <si>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</si>
  <si>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</si>
  <si>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</si>
  <si>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</si>
  <si>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</si>
  <si>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</si>
  <si>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</si>
  <si>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</si>
  <si>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</si>
  <si>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</si>
  <si>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</si>
  <si>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</si>
  <si>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</si>
  <si>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</si>
  <si>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</si>
  <si>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</si>
  <si>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</si>
  <si>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</si>
  <si>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</si>
  <si>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</si>
  <si>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</si>
  <si>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</si>
  <si>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</si>
  <si>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</si>
  <si>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</si>
  <si>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</si>
  <si>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</si>
  <si>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</si>
  <si>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</si>
  <si>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</si>
  <si>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</si>
  <si>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</si>
  <si>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</si>
  <si>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</si>
  <si>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</si>
  <si>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</si>
  <si>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</si>
  <si>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</si>
  <si>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</si>
  <si>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</si>
  <si>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</si>
  <si>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</si>
  <si>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</si>
  <si>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</si>
  <si>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</si>
  <si>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</si>
  <si>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</si>
  <si>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</si>
  <si>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</si>
  <si>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</si>
  <si>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</si>
  <si>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</si>
  <si>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</si>
  <si>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</si>
  <si>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</si>
  <si>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</si>
  <si>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</si>
  <si>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</si>
  <si>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</si>
  <si>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</si>
  <si>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</si>
  <si>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</si>
  <si>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</si>
  <si>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</si>
  <si>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</si>
  <si>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</si>
  <si>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</si>
  <si>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</si>
  <si>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</si>
  <si>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</si>
  <si>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</si>
  <si>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</si>
  <si>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</si>
  <si>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</si>
  <si>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</si>
  <si>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</si>
  <si>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</si>
  <si>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</si>
  <si>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</si>
  <si>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</si>
  <si>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</si>
  <si>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</si>
  <si>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</si>
  <si>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</si>
  <si>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</si>
  <si>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</si>
  <si>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</si>
  <si>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</si>
  <si>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</si>
  <si>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</si>
  <si>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</si>
  <si>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</si>
  <si>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</si>
  <si>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</si>
  <si>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</si>
  <si>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</si>
  <si>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</si>
  <si>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</si>
  <si>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</si>
  <si>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</si>
  <si>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</si>
  <si>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</si>
  <si>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</si>
  <si>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</si>
  <si>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</si>
  <si>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</si>
  <si>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</si>
  <si>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</si>
  <si>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</si>
  <si>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</si>
  <si>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</si>
  <si>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</si>
  <si>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</si>
  <si>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</si>
  <si>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</si>
  <si>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</si>
  <si>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</si>
  <si>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</si>
  <si>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</si>
  <si>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</si>
  <si>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</si>
  <si>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</si>
  <si>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</si>
  <si>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</si>
  <si>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</si>
  <si>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</si>
  <si>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</si>
  <si>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</si>
  <si>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</si>
  <si>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</si>
  <si>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</si>
  <si>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</si>
  <si>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</si>
  <si>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</si>
  <si>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</si>
  <si>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</si>
  <si>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</si>
  <si>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</si>
  <si>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</si>
  <si>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</si>
  <si>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</si>
  <si>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</si>
  <si>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</si>
  <si>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</si>
  <si>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</si>
  <si>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</si>
  <si>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</si>
  <si>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</si>
  <si>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</si>
  <si>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</si>
  <si>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</si>
  <si>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</si>
  <si>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</si>
  <si>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</si>
  <si>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</si>
  <si>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</si>
  <si>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</si>
  <si>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</si>
  <si>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</si>
  <si>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</si>
  <si>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</si>
  <si>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</si>
  <si>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</si>
  <si>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</si>
  <si>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</si>
  <si>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</si>
  <si>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</si>
  <si>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</si>
  <si>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</si>
  <si>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</si>
  <si>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</si>
  <si>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</si>
  <si>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</si>
  <si>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</si>
  <si>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</si>
  <si>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</si>
  <si>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</si>
  <si>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</si>
  <si>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</si>
  <si>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</si>
  <si>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</si>
  <si>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</si>
  <si>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</si>
  <si>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</si>
  <si>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</si>
  <si>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</si>
  <si>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</si>
  <si>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</si>
  <si>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</si>
  <si>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</si>
  <si>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</si>
  <si>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</si>
  <si>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</si>
  <si>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</si>
  <si>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</si>
  <si>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</si>
  <si>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</si>
  <si>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</si>
  <si>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</si>
  <si>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</si>
  <si>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</si>
  <si>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</si>
  <si>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</si>
  <si>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</si>
  <si>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</si>
  <si>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</si>
  <si>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</si>
  <si>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</si>
  <si>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</si>
  <si>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</si>
  <si>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</si>
  <si>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</si>
  <si>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</si>
  <si>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</si>
  <si>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</si>
  <si>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</si>
  <si>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</si>
  <si>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</si>
  <si>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</si>
  <si>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</si>
  <si>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</si>
  <si>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</si>
  <si>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</si>
  <si>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</si>
  <si>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</si>
  <si>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</si>
  <si>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</si>
  <si>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</si>
  <si>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</si>
  <si>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</si>
  <si>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</si>
  <si>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</si>
  <si>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</si>
  <si>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</si>
  <si>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</si>
  <si>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</si>
  <si>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</si>
  <si>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</si>
  <si>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</si>
  <si>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</si>
  <si>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</si>
  <si>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</si>
  <si>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</si>
  <si>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</si>
  <si>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</si>
  <si>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</si>
  <si>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</si>
  <si>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</si>
  <si>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</si>
  <si>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</si>
  <si>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</si>
  <si>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</si>
  <si>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</si>
  <si>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</si>
  <si>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</si>
  <si>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</si>
  <si>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</si>
  <si>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</si>
  <si>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</si>
  <si>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</si>
  <si>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</si>
  <si>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</si>
  <si>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</si>
  <si>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</si>
  <si>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</si>
  <si>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</si>
  <si>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</si>
  <si>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</si>
  <si>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</si>
  <si>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</si>
  <si>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</si>
  <si>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</si>
  <si>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</si>
  <si>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</si>
  <si>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</si>
  <si>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</si>
  <si>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</si>
  <si>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</si>
  <si>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</si>
  <si>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</si>
  <si>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</si>
  <si>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</si>
  <si>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</si>
  <si>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</si>
  <si>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</si>
  <si>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</si>
  <si>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</si>
  <si>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</si>
  <si>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</si>
  <si>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</si>
  <si>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</si>
  <si>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</si>
  <si>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</si>
  <si>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</si>
  <si>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</si>
  <si>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</si>
  <si>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</si>
  <si>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</si>
  <si>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</si>
  <si>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</si>
  <si>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</si>
  <si>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</si>
  <si>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</si>
  <si>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</si>
  <si>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</si>
  <si>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</si>
  <si>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</si>
  <si>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</si>
  <si>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</si>
  <si>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</si>
  <si>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</si>
  <si>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</si>
  <si>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</si>
  <si>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</si>
  <si>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</si>
  <si>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</si>
  <si>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</si>
  <si>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</si>
  <si>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</si>
  <si>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</si>
  <si>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</si>
  <si>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</si>
  <si>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</si>
  <si>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</si>
  <si>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</si>
  <si>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</si>
  <si>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</si>
  <si>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</si>
  <si>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</si>
  <si>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</si>
  <si>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</si>
  <si>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</si>
  <si>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</si>
  <si>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</si>
  <si>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</si>
  <si>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</si>
  <si>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</si>
  <si>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</si>
  <si>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</si>
  <si>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</si>
  <si>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</si>
  <si>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</si>
  <si>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</si>
  <si>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</si>
  <si>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</si>
  <si>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</si>
  <si>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</si>
  <si>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</si>
  <si>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</si>
  <si>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</si>
  <si>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</si>
  <si>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</si>
  <si>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</si>
  <si>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</si>
  <si>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</si>
  <si>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</si>
  <si>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</si>
  <si>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</si>
  <si>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</si>
  <si>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</si>
  <si>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</si>
  <si>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</si>
  <si>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</si>
  <si>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</si>
  <si>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</si>
  <si>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</si>
  <si>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</si>
  <si>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</si>
  <si>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</si>
  <si>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</si>
  <si>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</si>
  <si>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</si>
  <si>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</si>
  <si>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</si>
  <si>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</si>
  <si>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</si>
  <si>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</si>
  <si>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</si>
  <si>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</si>
  <si>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</si>
  <si>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</si>
  <si>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</si>
  <si>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</si>
  <si>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</si>
  <si>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</si>
  <si>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</si>
  <si>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</si>
  <si>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</si>
  <si>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</si>
  <si>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</si>
  <si>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</si>
  <si>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</si>
  <si>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</si>
  <si>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</si>
  <si>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</si>
  <si>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</si>
  <si>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</si>
  <si>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</si>
  <si>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</si>
  <si>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</si>
  <si>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</si>
  <si>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</si>
  <si>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</si>
  <si>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</si>
  <si>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</si>
  <si>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</si>
  <si>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</si>
  <si>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</si>
  <si>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</si>
  <si>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</si>
  <si>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</si>
  <si>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</si>
  <si>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</si>
  <si>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</si>
  <si>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</si>
  <si>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</si>
  <si>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</si>
  <si>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</si>
  <si>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</si>
  <si>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</si>
  <si>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</si>
  <si>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</si>
  <si>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</si>
  <si>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</si>
  <si>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</si>
  <si>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</si>
  <si>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</si>
  <si>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</si>
  <si>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</si>
  <si>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</si>
  <si>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</si>
  <si>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</si>
  <si>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</si>
  <si>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</si>
  <si>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</si>
  <si>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</si>
  <si>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</si>
  <si>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</si>
  <si>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</si>
  <si>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</si>
  <si>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</si>
  <si>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</si>
  <si>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</si>
  <si>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</si>
  <si>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</si>
  <si>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</si>
  <si>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</si>
  <si>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</si>
  <si>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</si>
  <si>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</si>
  <si>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</si>
  <si>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</si>
  <si>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</si>
  <si>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</si>
  <si>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</si>
  <si>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</si>
  <si>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</si>
  <si>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</si>
  <si>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</si>
  <si>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</si>
  <si>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</si>
  <si>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</si>
  <si>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</si>
  <si>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</si>
  <si>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</si>
  <si>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</si>
  <si>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</si>
  <si>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</si>
  <si>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</si>
  <si>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</si>
  <si>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</si>
  <si>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</si>
  <si>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</si>
  <si>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</si>
  <si>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</si>
  <si>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</si>
  <si>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</si>
  <si>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</si>
  <si>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</si>
  <si>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</si>
  <si>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</si>
  <si>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</si>
  <si>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</si>
  <si>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</si>
  <si>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</si>
  <si>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</si>
  <si>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</si>
  <si>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</si>
  <si>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</si>
  <si>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</si>
  <si>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</si>
  <si>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</si>
  <si>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</si>
  <si>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</si>
  <si>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</si>
  <si>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</si>
  <si>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</si>
  <si>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</si>
  <si>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</si>
  <si>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</si>
  <si>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</si>
  <si>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</si>
  <si>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</si>
  <si>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</si>
  <si>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</si>
  <si>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</si>
  <si>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</si>
  <si>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</si>
  <si>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</si>
  <si>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</si>
  <si>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</si>
  <si>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</si>
  <si>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</si>
  <si>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</si>
  <si>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</si>
  <si>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</si>
  <si>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</si>
  <si>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</si>
  <si>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</si>
  <si>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</si>
  <si>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</si>
  <si>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</si>
  <si>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</si>
  <si>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</si>
  <si>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</si>
  <si>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</si>
  <si>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</si>
  <si>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</si>
  <si>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</si>
  <si>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</si>
  <si>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</si>
  <si>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</si>
  <si>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</si>
  <si>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</si>
  <si>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</si>
  <si>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</si>
  <si>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</si>
  <si>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</si>
  <si>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</si>
  <si>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</si>
  <si>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</si>
  <si>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</si>
  <si>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</si>
  <si>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</si>
  <si>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</si>
  <si>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</si>
  <si>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</si>
  <si>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</si>
  <si>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</si>
  <si>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</si>
  <si>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</si>
  <si>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</si>
  <si>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</si>
  <si>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</si>
  <si>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</si>
  <si>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</si>
  <si>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</si>
  <si>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</si>
  <si>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</si>
  <si>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</si>
  <si>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</si>
  <si>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</si>
  <si>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</si>
  <si>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</si>
  <si>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</si>
  <si>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</si>
  <si>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</si>
  <si>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</si>
  <si>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</si>
  <si>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</si>
  <si>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</si>
  <si>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</si>
  <si>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</si>
  <si>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</si>
  <si>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</si>
  <si>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</si>
  <si>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</si>
  <si>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</si>
  <si>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</si>
  <si>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</si>
  <si>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</si>
  <si>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</si>
  <si>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</si>
  <si>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</si>
  <si>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</si>
  <si>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</si>
  <si>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</si>
  <si>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</si>
  <si>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</si>
  <si>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</si>
  <si>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</si>
  <si>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</si>
  <si>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</si>
  <si>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</si>
  <si>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</si>
  <si>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</si>
  <si>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</si>
  <si>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</si>
  <si>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</si>
  <si>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</si>
  <si>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</si>
  <si>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</si>
  <si>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</si>
  <si>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</si>
  <si>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</si>
  <si>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</si>
  <si>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</si>
  <si>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</si>
  <si>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</si>
  <si>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</si>
  <si>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</si>
  <si>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</si>
  <si>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</si>
  <si>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</si>
  <si>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</si>
  <si>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</si>
  <si>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</si>
  <si>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</si>
  <si>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</si>
  <si>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</si>
  <si>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</si>
  <si>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</si>
  <si>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</si>
  <si>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</si>
  <si>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</si>
  <si>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</si>
  <si>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</si>
  <si>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</si>
  <si>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</si>
  <si>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</si>
  <si>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</si>
  <si>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</si>
  <si>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</si>
  <si>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</si>
  <si>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</si>
  <si>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</si>
  <si>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</si>
  <si>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</si>
  <si>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</si>
  <si>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</si>
  <si>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</si>
  <si>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</si>
  <si>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</si>
  <si>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</si>
  <si>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</si>
  <si>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</si>
  <si>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</si>
  <si>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</si>
  <si>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</si>
  <si>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</si>
  <si>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</si>
  <si>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</si>
  <si>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</si>
  <si>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</si>
  <si>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</si>
  <si>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</si>
  <si>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</si>
  <si>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</si>
  <si>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</si>
  <si>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</si>
  <si>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</si>
  <si>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</si>
  <si>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</si>
  <si>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</si>
  <si>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</si>
  <si>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</si>
  <si>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</si>
  <si>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</si>
  <si>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</si>
  <si>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</si>
  <si>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</si>
  <si>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</si>
  <si>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</si>
  <si>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</si>
  <si>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</si>
  <si>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</si>
  <si>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</si>
  <si>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</si>
  <si>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</si>
  <si>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</si>
  <si>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</si>
  <si>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</si>
  <si>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</si>
  <si>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</si>
  <si>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</si>
  <si>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</si>
  <si>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</si>
  <si>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</si>
  <si>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</si>
  <si>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</si>
  <si>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</si>
  <si>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</si>
  <si>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</si>
  <si>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</si>
  <si>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</si>
  <si>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</si>
  <si>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</si>
  <si>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</si>
  <si>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</si>
  <si>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</si>
  <si>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</si>
  <si>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</si>
  <si>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</si>
  <si>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</si>
  <si>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</si>
  <si>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</si>
  <si>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</si>
  <si>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</si>
  <si>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</si>
  <si>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</si>
  <si>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</si>
  <si>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</si>
  <si>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</si>
  <si>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</si>
  <si>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</si>
  <si>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</si>
  <si>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</si>
  <si>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</si>
  <si>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</si>
  <si>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</si>
  <si>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</si>
  <si>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</si>
  <si>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</si>
  <si>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</si>
  <si>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</si>
  <si>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</si>
  <si>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</si>
  <si>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</si>
  <si>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</si>
  <si>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</si>
  <si>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</si>
  <si>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</si>
  <si>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</si>
  <si>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</si>
  <si>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</si>
  <si>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</si>
  <si>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</si>
  <si>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</si>
  <si>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</si>
  <si>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</si>
  <si>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</si>
  <si>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</si>
  <si>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</si>
  <si>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</si>
  <si>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</si>
  <si>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</si>
  <si>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</si>
  <si>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</si>
  <si>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</si>
  <si>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</si>
  <si>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</si>
  <si>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</si>
  <si>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</si>
  <si>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</si>
  <si>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</si>
  <si>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</si>
  <si>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</si>
  <si>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</si>
  <si>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</si>
  <si>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</si>
  <si>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</si>
  <si>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</si>
  <si>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</si>
  <si>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</si>
  <si>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</si>
  <si>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</si>
  <si>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</si>
  <si>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</si>
  <si>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</si>
  <si>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</si>
  <si>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</si>
  <si>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</si>
  <si>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</si>
  <si>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</si>
  <si>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</si>
  <si>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</si>
  <si>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</si>
  <si>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</si>
  <si>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</si>
  <si>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</si>
  <si>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</si>
  <si>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</si>
  <si>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</si>
  <si>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</si>
  <si>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</si>
  <si>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</si>
  <si>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</si>
  <si>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</si>
  <si>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</si>
  <si>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</si>
  <si>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</si>
  <si>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</si>
  <si>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</si>
  <si>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</si>
  <si>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</si>
  <si>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</si>
  <si>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</si>
  <si>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</si>
  <si>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</si>
  <si>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</si>
  <si>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</si>
  <si>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</si>
  <si>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</si>
  <si>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</si>
  <si>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</si>
  <si>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</si>
  <si>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</si>
  <si>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</si>
  <si>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</si>
  <si>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</si>
  <si>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</si>
  <si>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</si>
  <si>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</si>
  <si>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</si>
  <si>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</si>
  <si>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</si>
  <si>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</si>
  <si>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</si>
  <si>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</si>
  <si>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</si>
  <si>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</si>
  <si>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</si>
  <si>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</si>
  <si>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</si>
  <si>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</si>
  <si>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</si>
  <si>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</si>
  <si>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</si>
  <si>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</si>
  <si>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</si>
  <si>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</si>
  <si>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</si>
  <si>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</si>
  <si>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</si>
  <si>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</si>
  <si>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</si>
  <si>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</si>
  <si>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</si>
  <si>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</si>
  <si>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</si>
  <si>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</si>
  <si>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</si>
  <si>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</si>
  <si>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</si>
  <si>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</si>
  <si>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</si>
  <si>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</si>
  <si>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</si>
  <si>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</si>
  <si>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</si>
  <si>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</si>
  <si>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</si>
  <si>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</si>
  <si>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</si>
  <si>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</si>
  <si>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</si>
  <si>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</si>
  <si>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</si>
  <si>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</si>
  <si>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</si>
  <si>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</si>
  <si>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</si>
  <si>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</si>
  <si>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</si>
  <si>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</si>
  <si>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</si>
  <si>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</si>
  <si>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</si>
  <si>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</si>
  <si>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</si>
  <si>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</si>
  <si>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</si>
  <si>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</si>
  <si>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</si>
  <si>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</si>
  <si>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</si>
  <si>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</si>
  <si>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</si>
  <si>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</si>
  <si>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</si>
  <si>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</si>
  <si>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</si>
  <si>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</si>
  <si>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</si>
  <si>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</si>
  <si>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</si>
  <si>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</si>
  <si>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</si>
  <si>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</si>
  <si>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</si>
  <si>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</si>
  <si>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</si>
  <si>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</si>
  <si>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</si>
  <si>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</si>
  <si>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</si>
  <si>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</si>
  <si>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</si>
  <si>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</si>
  <si>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</si>
  <si>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</si>
  <si>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</si>
  <si>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</si>
  <si>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</si>
  <si>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</si>
  <si>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</si>
  <si>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</si>
  <si>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</si>
  <si>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</si>
  <si>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</si>
  <si>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</si>
  <si>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</si>
  <si>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</si>
  <si>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</si>
  <si>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</si>
  <si>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</si>
  <si>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</si>
  <si>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</si>
  <si>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</si>
  <si>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</si>
  <si>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</si>
  <si>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</si>
  <si>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</si>
  <si>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</si>
  <si>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</si>
  <si>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</si>
  <si>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</si>
  <si>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</si>
  <si>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</si>
  <si>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</si>
  <si>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</si>
  <si>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</si>
  <si>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</si>
  <si>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</si>
  <si>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</si>
  <si>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</si>
  <si>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</si>
  <si>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</si>
  <si>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</si>
  <si>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</si>
  <si>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</si>
  <si>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</si>
  <si>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</si>
  <si>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</si>
  <si>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</si>
  <si>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</si>
  <si>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</si>
  <si>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</si>
  <si>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</si>
  <si>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</si>
  <si>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</si>
  <si>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</si>
  <si>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</si>
  <si>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</si>
  <si>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</si>
  <si>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</si>
  <si>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</si>
  <si>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</si>
  <si>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</si>
  <si>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</si>
  <si>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</si>
  <si>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</si>
  <si>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</si>
  <si>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</si>
  <si>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</si>
  <si>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</si>
  <si>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</si>
  <si>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</si>
  <si>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</si>
  <si>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</si>
  <si>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</si>
  <si>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</si>
  <si>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</si>
  <si>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</si>
  <si>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</si>
  <si>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</si>
  <si>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</si>
  <si>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</si>
  <si>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</si>
  <si>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</si>
  <si>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</si>
  <si>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</si>
  <si>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</si>
  <si>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</si>
  <si>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</si>
  <si>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</si>
  <si>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</si>
  <si>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</si>
  <si>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</si>
  <si>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</si>
  <si>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</si>
  <si>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</si>
  <si>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</si>
  <si>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</si>
  <si>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</si>
  <si>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</si>
  <si>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</si>
  <si>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</si>
  <si>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</si>
  <si>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</si>
  <si>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</si>
  <si>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</si>
  <si>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</si>
  <si>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</si>
  <si>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</si>
  <si>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</si>
  <si>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</si>
  <si>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</si>
  <si>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</si>
  <si>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</si>
  <si>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</si>
  <si>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</si>
  <si>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</si>
  <si>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</si>
  <si>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</si>
  <si>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</si>
  <si>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</si>
  <si>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</si>
  <si>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</si>
  <si>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</si>
  <si>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</si>
  <si>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</si>
  <si>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</si>
  <si>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</si>
  <si>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</si>
  <si>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</si>
  <si>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</si>
  <si>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</si>
  <si>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</si>
  <si>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</si>
  <si>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</si>
  <si>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</si>
  <si>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</si>
  <si>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</si>
  <si>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</si>
  <si>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</si>
  <si>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</si>
  <si>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</si>
  <si>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</si>
  <si>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</si>
  <si>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</si>
  <si>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</si>
  <si>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</si>
  <si>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</si>
  <si>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</si>
  <si>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</si>
  <si>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</si>
  <si>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</si>
  <si>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</si>
  <si>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</si>
  <si>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</si>
  <si>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</si>
  <si>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</si>
  <si>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</si>
  <si>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</si>
  <si>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</si>
  <si>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</si>
  <si>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</si>
  <si>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</si>
  <si>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</si>
  <si>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</si>
  <si>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</si>
  <si>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</si>
  <si>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</si>
  <si>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</si>
  <si>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</si>
  <si>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</si>
  <si>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</si>
  <si>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</si>
  <si>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</si>
  <si>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</si>
  <si>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</si>
  <si>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</si>
  <si>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</si>
  <si>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</si>
  <si>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</si>
  <si>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</si>
  <si>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</si>
  <si>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</si>
  <si>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</si>
  <si>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</si>
  <si>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</si>
  <si>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</si>
  <si>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</si>
  <si>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</si>
  <si>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</si>
  <si>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</si>
  <si>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</si>
  <si>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</si>
  <si>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</si>
  <si>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</si>
  <si>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</si>
  <si>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</si>
  <si>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</si>
  <si>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</si>
  <si>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</si>
  <si>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</si>
  <si>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</si>
  <si>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</si>
  <si>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</si>
  <si>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</si>
  <si>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</si>
  <si>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</si>
  <si>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</si>
  <si>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</si>
  <si>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</si>
  <si>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</si>
  <si>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</si>
  <si>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</si>
  <si>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</si>
  <si>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</si>
  <si>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</si>
  <si>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</si>
  <si>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</si>
  <si>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</si>
  <si>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</si>
  <si>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</si>
  <si>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</si>
  <si>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</si>
  <si>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</si>
  <si>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</si>
  <si>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</si>
  <si>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</si>
  <si>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</si>
  <si>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</si>
  <si>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</si>
  <si>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</si>
  <si>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</si>
  <si>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</si>
  <si>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</si>
  <si>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</si>
  <si>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</si>
  <si>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</si>
  <si>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</si>
  <si>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</si>
  <si>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</si>
  <si>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</si>
  <si>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</si>
  <si>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</si>
  <si>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</si>
  <si>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</si>
  <si>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</si>
  <si>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</si>
  <si>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</si>
  <si>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</si>
  <si>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</si>
  <si>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</si>
  <si>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</si>
  <si>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</si>
  <si>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</si>
  <si>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</si>
  <si>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</si>
  <si>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</si>
  <si>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</si>
  <si>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</si>
  <si>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</si>
  <si>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</si>
  <si>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</si>
  <si>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</si>
  <si>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</si>
  <si>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</si>
  <si>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</si>
  <si>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</si>
  <si>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</si>
  <si>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</si>
  <si>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</si>
  <si>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</si>
  <si>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</si>
  <si>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</si>
  <si>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</si>
  <si>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</si>
  <si>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</si>
  <si>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</si>
  <si>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</si>
  <si>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</si>
  <si>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</si>
  <si>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</si>
  <si>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</si>
  <si>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</si>
  <si>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</si>
  <si>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</si>
  <si>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</si>
  <si>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</si>
  <si>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</si>
  <si>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</si>
  <si>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</si>
  <si>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</si>
  <si>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</si>
  <si>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</si>
  <si>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</si>
  <si>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</si>
  <si>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</si>
  <si>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</si>
  <si>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</si>
  <si>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</si>
  <si>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</si>
  <si>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</si>
  <si>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</si>
  <si>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</si>
  <si>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</si>
  <si>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</si>
  <si>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</si>
  <si>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</si>
  <si>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</si>
  <si>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</si>
  <si>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</si>
  <si>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</si>
  <si>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</si>
  <si>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</si>
  <si>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</si>
  <si>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</si>
  <si>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</si>
  <si>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</si>
  <si>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</si>
  <si>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</si>
  <si>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</si>
  <si>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</si>
  <si>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</si>
  <si>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</si>
  <si>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</si>
  <si>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</si>
  <si>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</si>
  <si>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</si>
  <si>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</si>
  <si>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</si>
  <si>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</si>
  <si>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</si>
  <si>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</si>
  <si>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</si>
  <si>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</si>
  <si>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</si>
  <si>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</si>
  <si>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</si>
  <si>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</si>
  <si>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</si>
  <si>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</si>
  <si>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</si>
  <si>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</si>
  <si>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</si>
  <si>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</si>
  <si>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</si>
  <si>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</si>
  <si>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</si>
  <si>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</si>
  <si>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</si>
  <si>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</si>
  <si>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</si>
  <si>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</si>
  <si>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</si>
  <si>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</si>
  <si>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</si>
  <si>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</si>
  <si>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</si>
  <si>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</si>
  <si>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</si>
  <si>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</si>
  <si>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</si>
  <si>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</si>
  <si>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</si>
  <si>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</si>
  <si>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</si>
  <si>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</si>
  <si>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</si>
  <si>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</si>
  <si>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</si>
  <si>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</si>
  <si>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</si>
  <si>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</si>
  <si>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</si>
  <si>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</si>
  <si>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</si>
  <si>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</si>
  <si>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</si>
  <si>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</si>
  <si>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</si>
  <si>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</si>
  <si>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</si>
  <si>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</si>
  <si>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</si>
  <si>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</si>
  <si>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</si>
  <si>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</si>
  <si>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</si>
  <si>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</si>
  <si>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</si>
  <si>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</si>
  <si>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</si>
  <si>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</si>
  <si>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</si>
  <si>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</si>
  <si>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</si>
  <si>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</si>
  <si>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</si>
  <si>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</si>
  <si>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</si>
  <si>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</si>
  <si>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</si>
  <si>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</si>
  <si>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</si>
  <si>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</si>
  <si>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</si>
  <si>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</si>
  <si>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</si>
  <si>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</si>
  <si>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</si>
  <si>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</si>
  <si>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</si>
  <si>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</si>
  <si>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</si>
  <si>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</si>
  <si>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</si>
  <si>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</si>
  <si>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</si>
  <si>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</si>
  <si>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</si>
  <si>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</si>
  <si>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</si>
  <si>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</si>
  <si>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</si>
  <si>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</si>
  <si>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</si>
  <si>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</si>
  <si>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</si>
  <si>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</si>
  <si>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</si>
  <si>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</si>
  <si>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</si>
  <si>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</si>
  <si>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</si>
  <si>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</si>
  <si>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</si>
  <si>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</si>
  <si>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</si>
  <si>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</si>
  <si>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</si>
  <si>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</si>
  <si>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</si>
  <si>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</si>
  <si>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</si>
  <si>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</si>
  <si>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</si>
  <si>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</si>
  <si>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</si>
  <si>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</si>
  <si>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</si>
  <si>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</si>
  <si>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</si>
  <si>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</si>
  <si>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</si>
  <si>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</si>
  <si>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</si>
  <si>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</si>
  <si>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</si>
  <si>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</si>
  <si>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</si>
  <si>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</si>
  <si>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</si>
  <si>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</si>
  <si>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</si>
  <si>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</si>
  <si>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</si>
  <si>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</si>
  <si>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</si>
  <si>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</si>
  <si>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</si>
  <si>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</si>
  <si>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</si>
  <si>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</si>
  <si>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</si>
  <si>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</si>
  <si>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</si>
  <si>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</si>
  <si>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</si>
  <si>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</si>
  <si>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</si>
  <si>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</si>
  <si>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</si>
  <si>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</si>
  <si>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</si>
  <si>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</si>
  <si>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</si>
  <si>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</si>
  <si>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</si>
  <si>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</si>
  <si>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</si>
  <si>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</si>
  <si>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</si>
  <si>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</si>
  <si>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</si>
  <si>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</si>
  <si>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</si>
  <si>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</si>
  <si>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</si>
  <si>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</si>
  <si>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</si>
  <si>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</si>
  <si>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</si>
  <si>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</si>
  <si>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</si>
  <si>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</si>
  <si>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</si>
  <si>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</si>
  <si>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</si>
  <si>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</si>
  <si>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</si>
  <si>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</si>
  <si>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</si>
  <si>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</si>
  <si>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</si>
  <si>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</si>
  <si>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</si>
  <si>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</si>
  <si>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</si>
  <si>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</si>
  <si>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</si>
  <si>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</si>
  <si>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</si>
  <si>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</si>
  <si>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</si>
  <si>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</si>
  <si>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</si>
  <si>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</si>
  <si>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</si>
  <si>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</si>
  <si>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</si>
  <si>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</si>
  <si>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</si>
  <si>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</si>
  <si>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</si>
  <si>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</si>
  <si>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</si>
  <si>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</si>
  <si>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</si>
  <si>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</si>
  <si>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</si>
  <si>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</si>
  <si>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</si>
  <si>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</si>
  <si>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</si>
  <si>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</si>
  <si>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</si>
  <si>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</si>
  <si>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</si>
  <si>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</si>
  <si>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</si>
  <si>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</si>
  <si>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</si>
  <si>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</si>
  <si>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</si>
  <si>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</si>
  <si>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</si>
  <si>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</si>
  <si>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</si>
  <si>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</si>
  <si>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</si>
  <si>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</si>
  <si>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</si>
  <si>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</si>
  <si>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</si>
  <si>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</si>
  <si>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</si>
  <si>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</si>
  <si>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</si>
  <si>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</si>
  <si>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</si>
  <si>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</si>
  <si>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</si>
  <si>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</si>
  <si>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</si>
  <si>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</si>
  <si>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</si>
  <si>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</si>
  <si>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</si>
  <si>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</si>
  <si>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</si>
  <si>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</si>
  <si>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</si>
  <si>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</si>
  <si>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</si>
  <si>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</si>
  <si>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</si>
  <si>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</si>
  <si>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</si>
  <si>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</si>
  <si>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</si>
  <si>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</si>
  <si>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</si>
  <si>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</si>
  <si>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</si>
  <si>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</si>
  <si>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</si>
  <si>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</si>
  <si>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</si>
  <si>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</si>
  <si>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</si>
  <si>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</si>
  <si>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</si>
  <si>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</si>
  <si>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</si>
  <si>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</si>
  <si>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</si>
  <si>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</si>
  <si>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</si>
  <si>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</si>
  <si>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</si>
  <si>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</si>
  <si>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</si>
  <si>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</si>
  <si>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</si>
  <si>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</si>
  <si>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</si>
  <si>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</si>
  <si>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</si>
  <si>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</si>
  <si>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</si>
  <si>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</si>
  <si>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</si>
  <si>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</si>
  <si>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</si>
  <si>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</si>
  <si>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</si>
  <si>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</si>
  <si>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</si>
  <si>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</si>
  <si>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</si>
  <si>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</si>
  <si>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</si>
  <si>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</si>
  <si>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</si>
  <si>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</si>
  <si>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</si>
  <si>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</si>
  <si>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</si>
  <si>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</si>
  <si>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</si>
  <si>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</si>
  <si>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</si>
  <si>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</si>
  <si>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</si>
  <si>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</si>
  <si>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</si>
  <si>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</si>
  <si>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</si>
  <si>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</si>
  <si>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</si>
  <si>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</si>
  <si>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</si>
  <si>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</si>
  <si>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</si>
  <si>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</si>
  <si>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</si>
  <si>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</si>
  <si>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</si>
  <si>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</si>
  <si>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</si>
  <si>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</si>
  <si>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</si>
  <si>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</si>
  <si>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</si>
  <si>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</si>
  <si>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</si>
  <si>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</si>
  <si>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</si>
  <si>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</si>
  <si>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</si>
  <si>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</si>
  <si>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</si>
  <si>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</si>
  <si>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</si>
  <si>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</si>
  <si>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</si>
  <si>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</si>
  <si>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</si>
  <si>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</si>
  <si>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</si>
  <si>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</si>
  <si>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</si>
  <si>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</si>
  <si>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</si>
  <si>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</si>
  <si>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</si>
  <si>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</si>
  <si>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</si>
  <si>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</si>
  <si>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</si>
  <si>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</si>
  <si>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</si>
  <si>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</si>
  <si>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</si>
  <si>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</si>
  <si>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</si>
  <si>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</si>
  <si>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</si>
  <si>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</si>
  <si>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</si>
  <si>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</si>
  <si>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</si>
  <si>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</si>
  <si>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</si>
  <si>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</si>
  <si>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</si>
  <si>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</si>
  <si>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</si>
  <si>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</si>
  <si>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</si>
  <si>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</si>
  <si>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</si>
  <si>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</si>
  <si>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</si>
  <si>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</si>
  <si>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</si>
  <si>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</si>
  <si>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</si>
  <si>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</si>
  <si>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</si>
  <si>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</si>
  <si>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</si>
  <si>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</si>
  <si>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</si>
  <si>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</si>
  <si>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</si>
  <si>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</si>
  <si>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</si>
  <si>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</si>
  <si>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</si>
  <si>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</si>
  <si>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</si>
  <si>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</si>
  <si>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</si>
  <si>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</si>
  <si>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</si>
  <si>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</si>
  <si>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</si>
  <si>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</si>
  <si>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</si>
  <si>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</si>
  <si>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</si>
  <si>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</si>
  <si>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</si>
  <si>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</si>
  <si>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</si>
  <si>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</si>
  <si>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</si>
  <si>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</si>
  <si>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</si>
  <si>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</si>
  <si>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</si>
  <si>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</si>
  <si>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</si>
  <si>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</si>
  <si>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</si>
  <si>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</si>
  <si>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</si>
  <si>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</si>
  <si>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</si>
  <si>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</si>
  <si>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</si>
  <si>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</si>
  <si>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</si>
  <si>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</si>
  <si>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</si>
  <si>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</si>
  <si>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</si>
  <si>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</si>
  <si>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</si>
  <si>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</si>
  <si>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</si>
  <si>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</si>
  <si>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</si>
  <si>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</si>
  <si>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</si>
  <si>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</si>
  <si>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</si>
  <si>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</si>
  <si>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</si>
  <si>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</si>
  <si>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</si>
  <si>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</si>
  <si>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</si>
  <si>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</si>
  <si>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</si>
  <si>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</si>
  <si>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</si>
  <si>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</si>
  <si>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</si>
  <si>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</si>
  <si>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</si>
  <si>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</si>
  <si>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</si>
  <si>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</si>
  <si>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</si>
  <si>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</si>
  <si>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</si>
  <si>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</si>
  <si>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</si>
  <si>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</si>
  <si>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</si>
  <si>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</si>
  <si>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</si>
  <si>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</si>
  <si>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</si>
  <si>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</si>
  <si>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</si>
  <si>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</si>
  <si>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</si>
  <si>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</si>
  <si>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</si>
  <si>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</si>
  <si>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</si>
  <si>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</si>
  <si>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</si>
  <si>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</si>
  <si>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</si>
  <si>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</si>
  <si>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</si>
  <si>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</si>
  <si>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</si>
  <si>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</si>
  <si>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</si>
  <si>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</si>
  <si>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</si>
  <si>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</si>
  <si>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</si>
  <si>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</si>
  <si>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</si>
  <si>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</si>
  <si>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</si>
  <si>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</si>
  <si>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</si>
  <si>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</si>
  <si>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</si>
  <si>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</si>
  <si>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</si>
  <si>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</si>
  <si>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</si>
  <si>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</si>
  <si>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</si>
  <si>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</si>
  <si>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</si>
  <si>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</si>
  <si>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</si>
  <si>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</si>
  <si>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</si>
  <si>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</si>
  <si>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</si>
  <si>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</si>
  <si>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</si>
  <si>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</si>
  <si>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</si>
  <si>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</si>
  <si>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</si>
  <si>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</si>
  <si>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</si>
  <si>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</si>
  <si>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</si>
  <si>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</si>
  <si>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</si>
  <si>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</si>
  <si>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</si>
  <si>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</si>
  <si>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</si>
  <si>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</si>
  <si>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</si>
  <si>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</si>
  <si>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</si>
  <si>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</si>
  <si>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</si>
  <si>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</si>
  <si>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</si>
  <si>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</si>
  <si>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</si>
  <si>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</si>
  <si>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</si>
  <si>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</si>
  <si>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</si>
  <si>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</si>
  <si>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</si>
  <si>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</si>
  <si>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</si>
  <si>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</si>
  <si>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</si>
  <si>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</si>
  <si>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</si>
  <si>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</si>
  <si>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</si>
  <si>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</si>
  <si>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</si>
  <si>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</si>
  <si>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</si>
  <si>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</si>
  <si>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</si>
  <si>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</si>
  <si>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</si>
  <si>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</si>
  <si>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</si>
  <si>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</si>
  <si>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</si>
  <si>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</si>
  <si>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</si>
  <si>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</si>
  <si>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</si>
  <si>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</si>
  <si>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</si>
  <si>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</si>
  <si>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</si>
  <si>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</si>
  <si>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</si>
  <si>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</si>
  <si>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</si>
  <si>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</si>
  <si>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</si>
  <si>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</si>
  <si>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</si>
  <si>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</si>
  <si>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</si>
  <si>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</si>
  <si>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</si>
  <si>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</si>
  <si>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</si>
  <si>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</si>
  <si>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</si>
  <si>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</si>
  <si>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</si>
  <si>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</si>
  <si>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</si>
  <si>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</si>
  <si>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</si>
  <si>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</si>
  <si>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</si>
  <si>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</si>
  <si>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</si>
  <si>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</si>
  <si>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</si>
  <si>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</si>
  <si>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</si>
  <si>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</si>
  <si>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</si>
  <si>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</si>
  <si>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</si>
  <si>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</si>
  <si>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</si>
  <si>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</si>
  <si>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</si>
  <si>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</si>
  <si>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</si>
  <si>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</si>
  <si>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</si>
  <si>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</si>
  <si>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</si>
  <si>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</si>
  <si>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</si>
  <si>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</si>
  <si>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</si>
  <si>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</si>
  <si>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</si>
  <si>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</si>
  <si>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</si>
  <si>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</si>
  <si>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</si>
  <si>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</si>
  <si>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</si>
  <si>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</si>
  <si>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</si>
  <si>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</si>
  <si>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</si>
  <si>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</si>
  <si>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</si>
  <si>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</si>
  <si>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</si>
  <si>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</si>
  <si>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</si>
  <si>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</si>
  <si>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</si>
  <si>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</si>
  <si>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</si>
  <si>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</si>
  <si>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</si>
  <si>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</si>
  <si>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</si>
  <si>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</si>
  <si>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</si>
  <si>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</si>
  <si>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</si>
  <si>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</si>
  <si>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</si>
  <si>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</si>
  <si>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</si>
  <si>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</si>
  <si>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</si>
  <si>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</si>
  <si>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</si>
  <si>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</si>
  <si>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</si>
  <si>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</si>
  <si>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</si>
  <si>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</si>
  <si>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</si>
  <si>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</si>
  <si>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</si>
  <si>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</si>
  <si>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</si>
  <si>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</si>
  <si>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</si>
  <si>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</si>
  <si>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</si>
  <si>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</si>
  <si>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</si>
  <si>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</si>
  <si>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</si>
  <si>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</si>
  <si>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</si>
  <si>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</si>
  <si>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</si>
  <si>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</si>
  <si>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</si>
  <si>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</si>
  <si>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</si>
  <si>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</si>
  <si>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</si>
  <si>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</si>
  <si>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</si>
  <si>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</si>
  <si>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</si>
  <si>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</si>
  <si>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</si>
  <si>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</si>
  <si>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</si>
  <si>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</si>
  <si>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</si>
  <si>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</si>
  <si>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</si>
  <si>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</si>
  <si>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</si>
  <si>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</si>
  <si>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</si>
  <si>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</si>
  <si>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</si>
  <si>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</si>
  <si>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</si>
  <si>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</si>
  <si>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</si>
  <si>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</si>
  <si>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</si>
  <si>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</si>
  <si>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</si>
  <si>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</si>
  <si>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</si>
  <si>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</si>
  <si>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</si>
  <si>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</si>
  <si>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</si>
  <si>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</si>
  <si>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</si>
  <si>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</si>
  <si>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</si>
  <si>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</si>
  <si>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</si>
  <si>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</si>
  <si>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</si>
  <si>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</si>
  <si>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</si>
  <si>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</si>
  <si>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</si>
  <si>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</si>
  <si>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</si>
  <si>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</si>
  <si>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</si>
  <si>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</si>
  <si>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</si>
  <si>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</si>
  <si>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</si>
  <si>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</si>
  <si>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</si>
  <si>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</si>
  <si>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</si>
  <si>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</si>
  <si>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</si>
  <si>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</si>
  <si>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</si>
  <si>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</si>
  <si>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</si>
  <si>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</si>
  <si>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</si>
  <si>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</si>
  <si>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</si>
  <si>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</si>
  <si>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</si>
  <si>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</si>
  <si>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</si>
  <si>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</si>
  <si>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</si>
  <si>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</si>
  <si>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</si>
  <si>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</si>
  <si>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</si>
  <si>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</si>
  <si>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</si>
  <si>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</si>
  <si>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</si>
  <si>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</si>
  <si>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</si>
  <si>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</si>
  <si>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</si>
  <si>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</si>
  <si>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</si>
  <si>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</si>
  <si>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</si>
  <si>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</si>
  <si>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</si>
  <si>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</si>
  <si>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</si>
  <si>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</si>
  <si>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</si>
  <si>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</si>
  <si>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</si>
  <si>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</si>
  <si>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</si>
  <si>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</si>
  <si>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</si>
  <si>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</si>
  <si>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</si>
  <si>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</si>
  <si>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</si>
  <si>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</si>
  <si>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</si>
  <si>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</si>
  <si>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</si>
  <si>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</si>
  <si>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</si>
  <si>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</si>
  <si>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</si>
  <si>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</si>
  <si>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</si>
  <si>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</si>
  <si>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</si>
  <si>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</si>
  <si>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</si>
  <si>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</si>
  <si>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</si>
  <si>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</si>
  <si>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</si>
  <si>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</si>
  <si>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</si>
  <si>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</si>
  <si>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</si>
  <si>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</si>
  <si>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</si>
  <si>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</si>
  <si>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</si>
  <si>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</si>
  <si>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</si>
  <si>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</si>
  <si>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</si>
  <si>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</si>
  <si>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</si>
  <si>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</si>
  <si>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</si>
  <si>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</si>
  <si>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</si>
  <si>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</si>
  <si>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</si>
  <si>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</si>
  <si>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</si>
  <si>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</si>
  <si>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</si>
  <si>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</si>
  <si>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</si>
  <si>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</si>
  <si>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</si>
  <si>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</si>
  <si>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</si>
  <si>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</si>
  <si>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</si>
  <si>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</si>
  <si>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</si>
  <si>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</si>
  <si>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</si>
  <si>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</si>
  <si>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</si>
  <si>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</si>
  <si>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</si>
  <si>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</si>
  <si>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</si>
  <si>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</si>
  <si>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</si>
  <si>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</si>
  <si>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</si>
  <si>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</si>
  <si>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</si>
  <si>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</si>
  <si>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</si>
  <si>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</si>
  <si>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</si>
  <si>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</si>
  <si>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</si>
  <si>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</si>
  <si>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</si>
  <si>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</si>
  <si>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</si>
  <si>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</si>
  <si>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</si>
  <si>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</si>
  <si>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</si>
  <si>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</si>
  <si>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</si>
  <si>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</si>
  <si>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</si>
  <si>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</si>
  <si>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</si>
  <si>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</si>
  <si>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</si>
  <si>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</si>
  <si>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</si>
  <si>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</si>
  <si>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</si>
  <si>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</si>
  <si>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</si>
  <si>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</si>
  <si>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</si>
  <si>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</si>
  <si>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</si>
  <si>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</si>
  <si>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</si>
  <si>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</si>
  <si>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</si>
  <si>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</si>
  <si>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</si>
  <si>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</si>
  <si>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</si>
  <si>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</si>
  <si>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</si>
  <si>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</si>
  <si>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</si>
  <si>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</si>
  <si>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</si>
  <si>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</si>
  <si>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</si>
  <si>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</si>
  <si>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</si>
  <si>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</si>
  <si>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</si>
  <si>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</si>
  <si>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</si>
  <si>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</si>
  <si>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</si>
  <si>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</si>
  <si>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</si>
  <si>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</si>
  <si>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</si>
  <si>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</si>
  <si>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</si>
  <si>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</si>
  <si>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</si>
  <si>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</si>
  <si>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</si>
  <si>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</si>
  <si>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</si>
  <si>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</si>
  <si>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</si>
  <si>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</si>
  <si>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</si>
  <si>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</si>
  <si>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</si>
  <si>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</si>
  <si>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</si>
  <si>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</si>
  <si>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</si>
  <si>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</si>
  <si>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</si>
  <si>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</si>
  <si>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</si>
  <si>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</si>
  <si>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</si>
  <si>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</si>
  <si>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</si>
  <si>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</si>
  <si>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</si>
  <si>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</si>
  <si>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</si>
  <si>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</si>
  <si>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</si>
  <si>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</si>
  <si>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</si>
  <si>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</si>
  <si>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</si>
  <si>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</si>
  <si>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</si>
  <si>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</si>
  <si>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</si>
  <si>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</si>
  <si>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</si>
  <si>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</si>
  <si>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</si>
  <si>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</si>
  <si>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</si>
  <si>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</si>
  <si>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</si>
  <si>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</si>
  <si>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</si>
  <si>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</si>
  <si>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</si>
  <si>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</si>
  <si>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</si>
  <si>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</si>
  <si>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</si>
  <si>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</si>
  <si>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</si>
  <si>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</si>
  <si>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</si>
  <si>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</si>
  <si>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</si>
  <si>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</si>
  <si>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</si>
  <si>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</si>
  <si>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</si>
  <si>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</si>
  <si>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</si>
  <si>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</si>
  <si>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</si>
  <si>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</si>
  <si>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</si>
  <si>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</si>
  <si>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</si>
  <si>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</si>
  <si>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</si>
  <si>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</si>
  <si>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</si>
  <si>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</si>
  <si>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</si>
  <si>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</si>
  <si>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</si>
  <si>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</si>
  <si>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</si>
  <si>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</si>
  <si>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</si>
  <si>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</si>
  <si>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</si>
  <si>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</si>
  <si>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</si>
  <si>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</si>
  <si>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</si>
  <si>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</si>
  <si>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</si>
  <si>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</si>
  <si>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</si>
  <si>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</si>
  <si>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</si>
  <si>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</si>
  <si>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</si>
  <si>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</si>
  <si>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</si>
  <si>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</si>
  <si>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</si>
  <si>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</si>
  <si>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</si>
  <si>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</si>
  <si>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</si>
  <si>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</si>
  <si>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</si>
  <si>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</si>
  <si>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</si>
  <si>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</si>
  <si>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</si>
  <si>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</si>
  <si>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</si>
  <si>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</si>
  <si>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</si>
  <si>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</si>
  <si>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</si>
  <si>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</si>
  <si>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</si>
  <si>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</si>
  <si>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</si>
  <si>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</si>
  <si>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</si>
  <si>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</si>
  <si>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</si>
  <si>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</si>
  <si>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</si>
  <si>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</si>
  <si>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</si>
  <si>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</si>
  <si>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</si>
  <si>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</si>
  <si>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</si>
  <si>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</si>
  <si>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</si>
  <si>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</si>
  <si>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</si>
  <si>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</si>
  <si>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</si>
  <si>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</si>
  <si>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</si>
  <si>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</si>
  <si>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</si>
  <si>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</si>
  <si>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</si>
  <si>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</si>
  <si>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</si>
  <si>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</si>
  <si>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</si>
  <si>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</si>
  <si>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</si>
  <si>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</si>
  <si>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</si>
  <si>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</si>
  <si>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</si>
  <si>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</si>
  <si>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</si>
  <si>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</si>
  <si>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</si>
  <si>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</si>
  <si>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</si>
  <si>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</si>
  <si>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</si>
  <si>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</si>
  <si>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</si>
  <si>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</si>
  <si>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</si>
  <si>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</si>
  <si>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</si>
  <si>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</si>
  <si>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</si>
  <si>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</si>
  <si>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</si>
  <si>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</si>
  <si>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</si>
  <si>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</si>
  <si>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</si>
  <si>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</si>
  <si>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</si>
  <si>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</si>
  <si>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</si>
  <si>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</si>
  <si>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</si>
  <si>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</si>
  <si>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</si>
  <si>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</si>
  <si>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</si>
  <si>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</si>
  <si>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</si>
  <si>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</si>
  <si>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</si>
  <si>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</si>
  <si>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</si>
  <si>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</si>
  <si>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</si>
  <si>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</si>
  <si>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</si>
  <si>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</si>
  <si>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</si>
  <si>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</si>
  <si>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</si>
  <si>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</si>
  <si>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</si>
  <si>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</si>
  <si>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</si>
  <si>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</si>
  <si>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</si>
  <si>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</si>
  <si>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</si>
  <si>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</si>
  <si>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</si>
  <si>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</si>
  <si>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</si>
  <si>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</si>
  <si>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</si>
  <si>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</si>
  <si>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</si>
  <si>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</si>
  <si>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</si>
  <si>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</si>
  <si>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</si>
  <si>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</si>
  <si>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</si>
  <si>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</si>
  <si>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</si>
  <si>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</si>
  <si>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</si>
  <si>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</si>
  <si>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</si>
  <si>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</si>
  <si>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</si>
  <si>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</si>
  <si>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</si>
  <si>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</si>
  <si>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</si>
  <si>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</si>
  <si>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</si>
  <si>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</si>
  <si>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</si>
  <si>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</si>
  <si>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</si>
  <si>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</si>
  <si>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</si>
  <si>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</si>
  <si>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</si>
  <si>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</si>
  <si>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</si>
  <si>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</si>
  <si>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</si>
  <si>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</si>
  <si>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</si>
  <si>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</si>
  <si>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</si>
  <si>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</si>
  <si>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</si>
  <si>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</si>
  <si>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</si>
  <si>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</si>
  <si>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</si>
  <si>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</si>
  <si>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</si>
  <si>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</si>
  <si>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</si>
  <si>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</si>
  <si>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</si>
  <si>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</si>
  <si>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</si>
  <si>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</si>
  <si>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</si>
  <si>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</si>
  <si>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</si>
  <si>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</si>
  <si>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</si>
  <si>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</si>
  <si>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</si>
  <si>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</si>
  <si>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</si>
  <si>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</si>
  <si>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</si>
  <si>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</si>
  <si>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</si>
  <si>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</si>
  <si>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</si>
  <si>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</si>
  <si>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</si>
  <si>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</si>
  <si>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</si>
  <si>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</si>
  <si>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</si>
  <si>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</si>
  <si>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</si>
  <si>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</si>
  <si>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</si>
  <si>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</si>
  <si>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</si>
  <si>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</si>
  <si>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</si>
  <si>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</si>
  <si>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</si>
  <si>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</si>
  <si>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</si>
  <si>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</si>
  <si>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</si>
  <si>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</si>
  <si>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</si>
  <si>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</si>
  <si>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</si>
  <si>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</si>
  <si>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</si>
  <si>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</si>
  <si>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</si>
  <si>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</si>
  <si>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</si>
  <si>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</si>
  <si>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</si>
  <si>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</si>
  <si>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</si>
  <si>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</si>
  <si>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</si>
  <si>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</si>
  <si>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</si>
  <si>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</si>
  <si>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</si>
  <si>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</si>
  <si>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</si>
  <si>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</si>
  <si>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</si>
  <si>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</si>
  <si>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</si>
  <si>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</si>
  <si>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</si>
  <si>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</si>
  <si>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</si>
  <si>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</si>
  <si>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</si>
  <si>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</si>
  <si>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</si>
  <si>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</si>
  <si>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</si>
  <si>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</si>
  <si>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</si>
  <si>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</si>
  <si>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</si>
  <si>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</si>
  <si>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</si>
  <si>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</si>
  <si>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</si>
  <si>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</si>
  <si>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</si>
  <si>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</si>
  <si>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</si>
  <si>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</si>
  <si>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</si>
  <si>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</si>
  <si>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</si>
  <si>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</si>
  <si>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</si>
  <si>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</si>
  <si>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</si>
  <si>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</si>
  <si>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</si>
  <si>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</si>
  <si>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</si>
  <si>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</si>
  <si>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</si>
  <si>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</si>
  <si>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</si>
  <si>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</si>
  <si>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</si>
  <si>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</si>
  <si>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</si>
  <si>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</si>
  <si>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</si>
  <si>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</si>
  <si>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</si>
  <si>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</si>
  <si>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</si>
  <si>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</si>
  <si>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</si>
  <si>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</si>
  <si>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</si>
  <si>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</si>
  <si>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</si>
  <si>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</si>
  <si>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</si>
  <si>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</si>
  <si>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</si>
  <si>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</si>
  <si>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</si>
  <si>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</si>
  <si>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</si>
  <si>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</si>
  <si>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</si>
  <si>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</si>
  <si>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</si>
  <si>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</si>
  <si>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</si>
  <si>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</si>
  <si>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</si>
  <si>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</si>
  <si>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</si>
  <si>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</si>
  <si>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</si>
  <si>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</si>
  <si>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</si>
  <si>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</si>
  <si>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</si>
  <si>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</si>
  <si>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</si>
  <si>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</si>
  <si>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</si>
  <si>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</si>
  <si>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</si>
  <si>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</si>
  <si>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</si>
  <si>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</si>
  <si>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</si>
  <si>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</si>
  <si>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</si>
  <si>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</si>
  <si>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</si>
  <si>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</si>
  <si>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</si>
  <si>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</si>
  <si>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</si>
  <si>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</si>
  <si>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</si>
  <si>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</si>
  <si>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</si>
  <si>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</si>
  <si>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</si>
  <si>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</si>
  <si>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</si>
  <si>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</si>
  <si>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</si>
  <si>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</si>
  <si>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</si>
  <si>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</si>
  <si>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</si>
  <si>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</si>
  <si>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</si>
  <si>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</si>
  <si>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</si>
  <si>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</si>
  <si>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</si>
  <si>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</si>
  <si>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</si>
  <si>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</si>
  <si>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</si>
  <si>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</si>
  <si>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</si>
  <si>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</si>
  <si>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</si>
  <si>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</si>
  <si>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</si>
  <si>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</si>
  <si>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</si>
  <si>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</si>
  <si>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</si>
  <si>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</si>
  <si>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</si>
  <si>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</si>
  <si>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</si>
  <si>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</si>
  <si>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</si>
  <si>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</si>
  <si>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</si>
  <si>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</si>
  <si>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</si>
  <si>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</si>
  <si>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</si>
  <si>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</si>
  <si>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</si>
  <si>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</si>
  <si>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</si>
  <si>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</si>
  <si>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</si>
  <si>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</si>
  <si>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</si>
  <si>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</si>
  <si>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</si>
  <si>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</si>
  <si>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</si>
  <si>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</si>
  <si>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</si>
  <si>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</si>
  <si>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</si>
  <si>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</si>
  <si>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</si>
  <si>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</si>
  <si>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</si>
  <si>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</si>
  <si>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</si>
  <si>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</si>
  <si>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</si>
  <si>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</si>
  <si>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</si>
  <si>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</si>
  <si>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</si>
  <si>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</si>
  <si>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</si>
  <si>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</si>
  <si>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</si>
  <si>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</si>
  <si>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</si>
  <si>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</si>
  <si>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</si>
  <si>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</si>
  <si>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</si>
  <si>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</si>
  <si>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</si>
  <si>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</si>
  <si>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</si>
  <si>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</si>
  <si>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</si>
  <si>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</si>
  <si>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</si>
  <si>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</si>
  <si>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</si>
  <si>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</si>
  <si>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</si>
  <si>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</si>
  <si>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</si>
  <si>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</si>
  <si>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</si>
  <si>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</si>
  <si>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</si>
  <si>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</si>
  <si>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</si>
  <si>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</si>
  <si>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</si>
  <si>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</si>
  <si>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</si>
  <si>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</si>
  <si>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</si>
  <si>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</si>
  <si>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</si>
  <si>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</si>
  <si>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</si>
  <si>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</si>
  <si>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</si>
  <si>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</si>
  <si>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</si>
  <si>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</si>
  <si>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</si>
  <si>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</si>
  <si>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</si>
  <si>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</si>
  <si>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</si>
  <si>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</si>
  <si>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</si>
  <si>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</si>
  <si>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</si>
  <si>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</si>
  <si>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</si>
  <si>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</si>
  <si>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</si>
  <si>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</si>
  <si>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</si>
  <si>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</si>
  <si>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</si>
  <si>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</si>
  <si>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</si>
  <si>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</si>
  <si>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</si>
  <si>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</si>
  <si>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</si>
  <si>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</si>
  <si>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</si>
  <si>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</si>
  <si>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</si>
  <si>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</si>
  <si>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</si>
  <si>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</si>
  <si>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</si>
  <si>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</si>
  <si>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</si>
  <si>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</si>
  <si>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</si>
  <si>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</si>
  <si>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</si>
  <si>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</si>
  <si>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</si>
  <si>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</si>
  <si>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</si>
  <si>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</si>
  <si>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</si>
  <si>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</si>
  <si>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</si>
  <si>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</si>
  <si>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</si>
  <si>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</si>
  <si>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</si>
  <si>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</si>
  <si>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</si>
  <si>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</si>
  <si>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</si>
  <si>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</si>
  <si>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</si>
  <si>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</si>
  <si>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</si>
  <si>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</si>
  <si>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</si>
  <si>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</si>
  <si>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</si>
  <si>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</si>
  <si>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</si>
  <si>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</si>
  <si>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</si>
  <si>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</si>
  <si>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</si>
  <si>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</si>
  <si>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</si>
  <si>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</si>
  <si>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</si>
  <si>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</si>
  <si>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</si>
  <si>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</si>
  <si>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</si>
  <si>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</si>
  <si>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</si>
  <si>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</si>
  <si>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</si>
  <si>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</si>
  <si>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</si>
  <si>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</si>
  <si>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</si>
  <si>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</si>
  <si>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</si>
  <si>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</si>
  <si>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</si>
  <si>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</si>
  <si>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</si>
  <si>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</si>
  <si>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</si>
  <si>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</si>
  <si>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</si>
  <si>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</si>
  <si>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</si>
  <si>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</si>
  <si>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</si>
  <si>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</si>
  <si>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</si>
  <si>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</si>
  <si>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</si>
  <si>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</si>
  <si>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</si>
  <si>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</si>
  <si>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</si>
  <si>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</si>
  <si>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</si>
  <si>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</si>
  <si>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</si>
  <si>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</si>
  <si>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</si>
  <si>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</si>
  <si>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</si>
  <si>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</si>
  <si>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</si>
  <si>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</si>
  <si>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</si>
  <si>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</si>
  <si>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</si>
  <si>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</si>
  <si>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</si>
  <si>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</si>
  <si>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</si>
  <si>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</si>
  <si>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</si>
  <si>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</si>
  <si>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</si>
  <si>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</si>
  <si>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</si>
  <si>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</si>
  <si>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</si>
  <si>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</si>
  <si>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</si>
  <si>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</si>
  <si>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</si>
  <si>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</si>
  <si>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</si>
  <si>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</si>
  <si>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</si>
  <si>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</si>
  <si>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</si>
  <si>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</si>
  <si>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</si>
  <si>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</si>
  <si>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</si>
  <si>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</si>
  <si>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</si>
  <si>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</si>
  <si>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</si>
  <si>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</si>
  <si>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</si>
  <si>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</si>
  <si>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</si>
  <si>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</si>
  <si>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</si>
  <si>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</si>
  <si>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</si>
  <si>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</si>
  <si>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</si>
  <si>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</si>
  <si>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</si>
  <si>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</si>
  <si>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</si>
  <si>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</si>
  <si>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</si>
  <si>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</si>
  <si>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</si>
  <si>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</si>
  <si>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</si>
  <si>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</si>
  <si>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</si>
  <si>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</si>
  <si>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</si>
  <si>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</si>
  <si>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</si>
  <si>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</si>
  <si>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</si>
  <si>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</si>
  <si>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</si>
  <si>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</si>
  <si>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</si>
  <si>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</si>
  <si>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</si>
  <si>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</si>
  <si>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</si>
  <si>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</si>
  <si>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</si>
  <si>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</si>
  <si>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</si>
  <si>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</si>
  <si>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</si>
  <si>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</si>
  <si>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</si>
  <si>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</si>
  <si>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</si>
  <si>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</si>
  <si>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</si>
  <si>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</si>
  <si>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</si>
  <si>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</si>
  <si>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</si>
  <si>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</si>
  <si>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</si>
  <si>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</si>
  <si>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</si>
  <si>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</si>
  <si>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</si>
  <si>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</si>
  <si>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</si>
  <si>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</si>
  <si>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</si>
  <si>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</si>
  <si>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</si>
  <si>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</si>
  <si>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</si>
  <si>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</si>
  <si>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</si>
  <si>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</si>
  <si>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</si>
  <si>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</si>
  <si>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</si>
  <si>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</si>
  <si>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</si>
  <si>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</si>
  <si>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</si>
  <si>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</si>
  <si>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</si>
  <si>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</si>
  <si>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</si>
  <si>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</si>
  <si>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</si>
  <si>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</si>
  <si>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</si>
  <si>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</si>
  <si>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</si>
  <si>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</si>
  <si>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</si>
  <si>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</si>
  <si>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</si>
  <si>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</si>
  <si>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</si>
  <si>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</si>
  <si>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</si>
  <si>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</si>
  <si>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</si>
  <si>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</si>
  <si>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</si>
  <si>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</si>
  <si>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</si>
  <si>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</si>
  <si>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</si>
  <si>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</si>
  <si>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</si>
  <si>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</si>
  <si>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</si>
  <si>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</si>
  <si>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</si>
  <si>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</si>
  <si>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</si>
  <si>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</si>
  <si>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</si>
  <si>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</si>
  <si>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</si>
  <si>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</si>
  <si>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</si>
  <si>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</si>
  <si>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</si>
  <si>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</si>
  <si>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</si>
  <si>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</si>
  <si>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</si>
  <si>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</si>
  <si>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</si>
  <si>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</si>
  <si>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</si>
  <si>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</si>
  <si>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</si>
  <si>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</si>
  <si>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</si>
  <si>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</si>
  <si>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</si>
  <si>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</si>
  <si>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</si>
  <si>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</si>
  <si>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</si>
  <si>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</si>
  <si>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</si>
  <si>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</si>
  <si>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</si>
  <si>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</si>
  <si>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</si>
  <si>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</si>
  <si>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</si>
  <si>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</si>
  <si>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</si>
  <si>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</si>
  <si>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</si>
  <si>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</si>
  <si>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</si>
  <si>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</si>
  <si>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</si>
  <si>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</si>
  <si>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</si>
  <si>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</si>
  <si>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</si>
  <si>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</si>
  <si>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</si>
  <si>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</si>
  <si>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</si>
  <si>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</si>
  <si>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</si>
  <si>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</si>
  <si>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</si>
  <si>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</si>
  <si>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</si>
  <si>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</si>
  <si>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</si>
  <si>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</si>
  <si>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</si>
  <si>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</si>
  <si>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</si>
  <si>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</si>
  <si>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</si>
  <si>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</si>
  <si>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</si>
  <si>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</si>
  <si>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</si>
  <si>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</si>
  <si>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</si>
  <si>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</si>
  <si>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</si>
  <si>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</si>
  <si>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</si>
  <si>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</si>
  <si>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</si>
  <si>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</si>
  <si>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</si>
  <si>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</si>
  <si>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</si>
  <si>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</si>
  <si>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</si>
  <si>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</si>
  <si>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</si>
  <si>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</si>
  <si>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</si>
  <si>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</si>
  <si>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</si>
  <si>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</si>
  <si>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</si>
  <si>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</si>
  <si>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</si>
  <si>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</si>
  <si>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</si>
  <si>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</si>
  <si>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</si>
  <si>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</si>
  <si>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</si>
  <si>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</si>
  <si>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</si>
  <si>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</si>
  <si>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</si>
  <si>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</si>
  <si>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</si>
  <si>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</si>
  <si>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</si>
  <si>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</si>
  <si>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</si>
  <si>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</si>
  <si>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</si>
  <si>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</si>
  <si>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</si>
  <si>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</si>
  <si>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</si>
  <si>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</si>
  <si>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</si>
  <si>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</si>
  <si>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</si>
  <si>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</si>
  <si>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</si>
  <si>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</si>
  <si>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</si>
  <si>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</si>
  <si>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</si>
  <si>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</si>
  <si>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</si>
  <si>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</si>
  <si>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</si>
  <si>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</si>
  <si>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</si>
  <si>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</si>
  <si>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</si>
  <si>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</si>
  <si>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</si>
  <si>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</si>
  <si>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</si>
  <si>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</si>
  <si>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</si>
  <si>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</si>
  <si>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</si>
  <si>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</si>
  <si>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</si>
  <si>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</si>
  <si>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</si>
  <si>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</si>
  <si>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</si>
  <si>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</si>
  <si>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</si>
  <si>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</si>
  <si>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</si>
  <si>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</si>
  <si>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</si>
  <si>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</si>
  <si>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</si>
  <si>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</si>
  <si>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</si>
  <si>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</si>
  <si>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</si>
  <si>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</si>
  <si>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</si>
  <si>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</si>
  <si>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</si>
  <si>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</si>
  <si>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</si>
  <si>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</si>
  <si>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</si>
  <si>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</si>
  <si>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</si>
  <si>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</si>
  <si>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</si>
  <si>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</si>
  <si>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</si>
  <si>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</si>
  <si>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</si>
  <si>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</si>
  <si>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</si>
  <si>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</si>
  <si>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</si>
  <si>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</si>
  <si>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</si>
  <si>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</si>
  <si>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</si>
  <si>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</si>
  <si>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</si>
  <si>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</si>
  <si>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</si>
  <si>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</si>
  <si>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</si>
  <si>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</si>
  <si>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</si>
  <si>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</si>
  <si>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</si>
  <si>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</si>
  <si>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</si>
  <si>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</si>
  <si>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</si>
  <si>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</si>
  <si>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</si>
  <si>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</si>
  <si>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</si>
  <si>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</si>
  <si>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</si>
  <si>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</si>
  <si>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</si>
  <si>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</si>
  <si>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</si>
  <si>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</si>
  <si>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</si>
  <si>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</si>
  <si>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</si>
  <si>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</si>
  <si>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</si>
  <si>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</si>
  <si>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</si>
  <si>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</si>
  <si>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</si>
  <si>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</si>
  <si>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</si>
  <si>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</si>
  <si>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</si>
  <si>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</si>
  <si>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</si>
  <si>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</si>
  <si>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</si>
  <si>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</si>
  <si>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</si>
  <si>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</si>
  <si>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</si>
  <si>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</si>
  <si>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</si>
  <si>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</si>
  <si>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</si>
  <si>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</si>
  <si>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</si>
  <si>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</si>
  <si>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</si>
  <si>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</si>
  <si>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</si>
  <si>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</si>
  <si>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</si>
  <si>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</si>
  <si>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</si>
  <si>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</si>
  <si>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</si>
  <si>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</si>
  <si>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</si>
  <si>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</si>
  <si>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</si>
  <si>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</si>
  <si>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</si>
  <si>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</si>
  <si>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</si>
  <si>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</si>
  <si>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</si>
  <si>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</si>
  <si>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</si>
  <si>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</si>
  <si>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</si>
  <si>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</si>
  <si>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</si>
  <si>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</si>
  <si>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</si>
  <si>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</si>
  <si>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</si>
  <si>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</si>
  <si>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</si>
  <si>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</si>
  <si>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</si>
  <si>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</si>
  <si>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</si>
  <si>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</si>
  <si>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</si>
  <si>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</si>
  <si>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</si>
  <si>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</si>
  <si>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</si>
  <si>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</si>
  <si>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</si>
  <si>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</si>
  <si>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</si>
  <si>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</si>
  <si>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</si>
  <si>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</si>
  <si>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</si>
  <si>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</si>
  <si>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</si>
  <si>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</si>
  <si>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</si>
  <si>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</si>
  <si>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</si>
  <si>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</si>
  <si>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</si>
  <si>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</si>
  <si>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</si>
  <si>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</si>
  <si>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</si>
  <si>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</si>
  <si>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</si>
  <si>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</si>
  <si>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</si>
  <si>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</si>
  <si>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</si>
  <si>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</si>
  <si>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</si>
  <si>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</si>
  <si>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</si>
  <si>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</si>
  <si>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</si>
  <si>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</si>
  <si>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</si>
  <si>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</si>
  <si>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</si>
  <si>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</si>
  <si>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</si>
  <si>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</si>
  <si>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</si>
  <si>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</si>
  <si>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</si>
  <si>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</si>
  <si>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</si>
  <si>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</si>
  <si>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</si>
  <si>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</si>
  <si>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</si>
  <si>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</si>
  <si>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</si>
  <si>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</si>
  <si>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</si>
  <si>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</si>
  <si>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</si>
  <si>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</si>
  <si>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</si>
  <si>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</si>
  <si>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</si>
  <si>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</si>
  <si>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</si>
  <si>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</si>
  <si>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</si>
  <si>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</si>
  <si>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</si>
  <si>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</si>
  <si>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</si>
  <si>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</si>
  <si>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</si>
  <si>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</si>
  <si>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</si>
  <si>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</si>
  <si>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</si>
  <si>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</si>
  <si>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</si>
  <si>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</si>
  <si>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</si>
  <si>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</si>
  <si>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</si>
  <si>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</si>
  <si>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</si>
  <si>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</si>
  <si>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</si>
  <si>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</si>
  <si>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</si>
  <si>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</si>
  <si>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</si>
  <si>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</si>
  <si>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</si>
  <si>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</si>
  <si>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</si>
  <si>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</si>
  <si>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</si>
  <si>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</si>
  <si>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</si>
  <si>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</si>
  <si>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</si>
  <si>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</si>
  <si>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</si>
  <si>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</si>
  <si>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</si>
  <si>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</si>
  <si>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</si>
  <si>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</si>
  <si>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</si>
  <si>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</si>
  <si>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</si>
  <si>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</si>
  <si>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</si>
  <si>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</si>
  <si>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</si>
  <si>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</si>
  <si>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</si>
  <si>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</si>
  <si>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</si>
  <si>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</si>
  <si>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</si>
  <si>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</si>
  <si>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</si>
  <si>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</si>
  <si>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</si>
  <si>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</si>
  <si>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</si>
  <si>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</si>
  <si>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</si>
  <si>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</si>
  <si>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</si>
  <si>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</si>
  <si>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</si>
  <si>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</si>
  <si>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</si>
  <si>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</si>
  <si>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</si>
  <si>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</si>
  <si>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</si>
  <si>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</si>
  <si>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</si>
  <si>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</si>
  <si>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</si>
  <si>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</si>
  <si>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</si>
  <si>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</si>
  <si>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</si>
  <si>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</si>
  <si>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</si>
  <si>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</si>
  <si>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</si>
  <si>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</si>
  <si>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</si>
  <si>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</si>
  <si>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</si>
  <si>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</si>
  <si>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</si>
  <si>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</si>
  <si>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</si>
  <si>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</si>
  <si>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</si>
  <si>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</si>
  <si>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</si>
  <si>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</si>
  <si>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</si>
  <si>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</si>
  <si>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</si>
  <si>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</si>
  <si>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</si>
  <si>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</si>
  <si>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</si>
  <si>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</si>
  <si>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</si>
  <si>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</si>
  <si>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</si>
  <si>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</si>
  <si>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</si>
  <si>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</si>
  <si>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</si>
  <si>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</si>
  <si>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</si>
  <si>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</si>
  <si>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</si>
  <si>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</si>
  <si>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</si>
  <si>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</si>
  <si>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</si>
  <si>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</si>
  <si>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</si>
  <si>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</si>
  <si>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</si>
  <si>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</si>
  <si>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</si>
  <si>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</si>
  <si>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</si>
  <si>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</si>
  <si>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</si>
  <si>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</si>
  <si>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</si>
  <si>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</si>
  <si>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</si>
  <si>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</si>
  <si>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</si>
  <si>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</si>
  <si>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</si>
  <si>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</si>
  <si>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</si>
  <si>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</si>
  <si>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</si>
  <si>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</si>
  <si>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</si>
  <si>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</si>
  <si>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</si>
  <si>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</si>
  <si>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</si>
  <si>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</si>
  <si>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</si>
  <si>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</si>
  <si>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</si>
  <si>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</si>
  <si>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</si>
  <si>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</si>
  <si>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</si>
  <si>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</si>
  <si>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</si>
  <si>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</si>
  <si>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</si>
  <si>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</si>
  <si>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</si>
  <si>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</si>
  <si>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</si>
  <si>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</si>
  <si>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</si>
  <si>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</si>
  <si>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</si>
  <si>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</si>
  <si>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</si>
  <si>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</si>
  <si>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</si>
  <si>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</si>
  <si>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</si>
  <si>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</si>
  <si>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</si>
  <si>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</si>
  <si>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</si>
  <si>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</si>
  <si>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</si>
  <si>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</si>
  <si>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</si>
  <si>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</si>
  <si>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</si>
  <si>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</si>
  <si>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</si>
  <si>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</si>
  <si>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</si>
  <si>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</si>
  <si>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</si>
  <si>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</si>
  <si>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</si>
  <si>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</si>
  <si>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</si>
  <si>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</si>
  <si>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</si>
  <si>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</si>
  <si>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</si>
  <si>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</si>
  <si>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</si>
  <si>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</si>
  <si>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</si>
  <si>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</si>
  <si>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</si>
  <si>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</si>
  <si>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</si>
  <si>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</si>
  <si>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</si>
  <si>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</si>
  <si>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</si>
  <si>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</si>
  <si>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</si>
  <si>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</si>
  <si>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</si>
  <si>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</si>
  <si>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</si>
  <si>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</si>
  <si>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</si>
  <si>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</si>
  <si>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</si>
  <si>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</si>
  <si>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</si>
  <si>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</si>
  <si>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</si>
  <si>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</si>
  <si>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</si>
  <si>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</si>
  <si>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</si>
  <si>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</si>
  <si>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</si>
  <si>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</si>
  <si>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</si>
  <si>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</si>
  <si>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</si>
  <si>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</si>
  <si>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</si>
  <si>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</si>
  <si>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</si>
  <si>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</si>
  <si>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</si>
  <si>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</si>
  <si>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</si>
  <si>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</si>
  <si>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</si>
  <si>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</si>
  <si>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</si>
  <si>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</si>
  <si>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</si>
  <si>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</si>
  <si>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</si>
  <si>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</si>
  <si>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</si>
  <si>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</si>
  <si>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</si>
  <si>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</si>
  <si>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</si>
  <si>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</si>
  <si>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</si>
  <si>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</si>
  <si>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</si>
  <si>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</si>
  <si>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</si>
  <si>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</si>
  <si>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</si>
  <si>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</si>
  <si>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</si>
  <si>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</si>
  <si>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</si>
  <si>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</si>
  <si>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</si>
  <si>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</si>
  <si>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</si>
  <si>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</si>
  <si>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</si>
  <si>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</si>
  <si>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</si>
  <si>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</si>
  <si>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</si>
  <si>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</si>
  <si>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</si>
  <si>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</si>
  <si>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</si>
  <si>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</si>
  <si>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</si>
  <si>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</si>
  <si>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</si>
  <si>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</si>
  <si>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</si>
  <si>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</si>
  <si>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</si>
  <si>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</si>
  <si>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</si>
  <si>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</si>
  <si>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</si>
  <si>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</si>
  <si>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</si>
  <si>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</si>
  <si>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</si>
  <si>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</si>
  <si>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</si>
  <si>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</si>
  <si>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</si>
  <si>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</si>
  <si>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</si>
  <si>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</si>
  <si>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</si>
  <si>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</si>
  <si>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</si>
  <si>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</si>
  <si>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</si>
  <si>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</si>
  <si>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</si>
  <si>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</si>
  <si>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</si>
  <si>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</si>
  <si>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</si>
  <si>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</si>
  <si>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</si>
  <si>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</si>
  <si>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</si>
  <si>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</si>
  <si>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</si>
  <si>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</si>
  <si>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</si>
  <si>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</si>
  <si>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</si>
  <si>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</si>
  <si>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</si>
  <si>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</si>
  <si>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</si>
  <si>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</si>
  <si>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</si>
  <si>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</si>
  <si>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</si>
  <si>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</si>
  <si>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</si>
  <si>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</si>
  <si>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</si>
  <si>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</si>
  <si>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</si>
  <si>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</si>
  <si>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</si>
  <si>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</si>
  <si>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</si>
  <si>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</si>
  <si>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</si>
  <si>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</si>
  <si>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</si>
  <si>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</si>
  <si>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</si>
  <si>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</si>
  <si>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</si>
  <si>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</si>
  <si>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</si>
  <si>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</si>
  <si>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</si>
  <si>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</si>
  <si>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</si>
  <si>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</si>
  <si>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</si>
  <si>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</si>
  <si>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</si>
  <si>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</si>
  <si>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</si>
  <si>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</si>
  <si>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</si>
  <si>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</si>
  <si>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</si>
  <si>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</si>
  <si>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</si>
  <si>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</si>
  <si>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</si>
  <si>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</si>
  <si>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</si>
  <si>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</si>
  <si>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</si>
  <si>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</si>
  <si>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</si>
  <si>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</si>
  <si>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</si>
  <si>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</si>
  <si>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</si>
  <si>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</si>
  <si>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</si>
  <si>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</si>
  <si>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</si>
  <si>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</si>
  <si>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</si>
  <si>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</si>
  <si>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</si>
  <si>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</si>
  <si>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</si>
  <si>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</si>
  <si>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</si>
  <si>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</si>
  <si>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</si>
  <si>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</si>
  <si>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</si>
  <si>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</si>
  <si>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</si>
  <si>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</si>
  <si>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</si>
  <si>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</si>
  <si>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</si>
  <si>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</si>
  <si>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</si>
  <si>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</si>
  <si>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</si>
  <si>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</si>
  <si>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</si>
  <si>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</si>
  <si>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</si>
  <si>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</si>
  <si>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</si>
  <si>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</si>
  <si>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</si>
  <si>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</si>
  <si>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</si>
  <si>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</si>
  <si>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</si>
  <si>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</si>
  <si>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</si>
  <si>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</si>
  <si>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</si>
  <si>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</si>
  <si>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</si>
  <si>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</si>
  <si>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</si>
  <si>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</si>
  <si>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</si>
  <si>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</si>
  <si>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</si>
  <si>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</si>
  <si>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</si>
  <si>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</si>
  <si>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</si>
  <si>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</si>
  <si>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</si>
  <si>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</si>
  <si>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</si>
  <si>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</si>
  <si>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</si>
  <si>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</si>
  <si>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</si>
  <si>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</si>
  <si>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</si>
  <si>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</si>
  <si>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</si>
  <si>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</si>
  <si>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</si>
  <si>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</si>
  <si>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</si>
  <si>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</si>
  <si>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</si>
  <si>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</si>
  <si>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</si>
  <si>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</si>
  <si>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</si>
  <si>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</si>
  <si>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</si>
  <si>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</si>
  <si>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</si>
  <si>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</si>
  <si>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</si>
  <si>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</si>
  <si>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</si>
  <si>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</si>
  <si>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</si>
  <si>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</si>
  <si>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</si>
  <si>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</si>
  <si>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</si>
  <si>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</si>
  <si>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</si>
  <si>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</si>
  <si>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</si>
  <si>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</si>
  <si>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</si>
  <si>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</si>
  <si>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</si>
  <si>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</si>
  <si>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</si>
  <si>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</si>
  <si>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</si>
  <si>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</si>
  <si>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</si>
  <si>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</si>
  <si>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</si>
  <si>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</si>
  <si>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</si>
  <si>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</si>
  <si>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</si>
  <si>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</si>
  <si>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</si>
  <si>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</si>
  <si>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</si>
  <si>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</si>
  <si>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</si>
  <si>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</si>
  <si>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</si>
  <si>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</si>
  <si>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</si>
  <si>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</si>
  <si>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</si>
  <si>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</si>
  <si>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</si>
  <si>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</si>
  <si>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</si>
  <si>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</si>
  <si>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</si>
  <si>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</si>
  <si>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</si>
  <si>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</si>
  <si>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</si>
  <si>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</si>
  <si>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</si>
  <si>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</si>
  <si>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</si>
  <si>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</si>
  <si>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</si>
  <si>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</si>
  <si>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</si>
  <si>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</si>
  <si>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</si>
  <si>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</si>
  <si>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</si>
  <si>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</si>
  <si>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</si>
  <si>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</si>
  <si>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</si>
  <si>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</si>
  <si>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</si>
  <si>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</si>
  <si>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</si>
  <si>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</si>
  <si>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</si>
  <si>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</si>
  <si>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</si>
  <si>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</si>
  <si>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</si>
  <si>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</si>
  <si>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</si>
  <si>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</si>
  <si>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</si>
  <si>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</si>
  <si>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</si>
  <si>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</si>
  <si>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</si>
  <si>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</si>
  <si>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</si>
  <si>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</si>
  <si>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</si>
  <si>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</si>
  <si>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</si>
  <si>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</si>
  <si>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</si>
  <si>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</si>
  <si>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</si>
  <si>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</si>
  <si>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</si>
  <si>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</si>
  <si>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</si>
  <si>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</si>
  <si>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</si>
  <si>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</si>
  <si>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</si>
  <si>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</si>
  <si>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</si>
  <si>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</si>
  <si>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</si>
  <si>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</si>
  <si>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</si>
  <si>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</si>
  <si>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</si>
  <si>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</si>
  <si>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</si>
  <si>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</si>
  <si>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</si>
  <si>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</si>
  <si>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</si>
  <si>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</si>
  <si>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</si>
  <si>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</si>
  <si>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</si>
  <si>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</si>
  <si>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</si>
  <si>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</si>
  <si>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</si>
  <si>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</si>
  <si>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</si>
  <si>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</si>
  <si>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</si>
  <si>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</si>
  <si>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</si>
  <si>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</si>
  <si>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</si>
  <si>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</si>
  <si>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</si>
  <si>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</si>
  <si>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</si>
  <si>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</si>
  <si>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</si>
  <si>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</si>
  <si>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</si>
  <si>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</si>
  <si>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</si>
  <si>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</si>
  <si>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</si>
  <si>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</si>
  <si>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</si>
  <si>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</si>
  <si>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</si>
  <si>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</si>
  <si>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</si>
  <si>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</si>
  <si>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</si>
  <si>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</si>
  <si>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</si>
  <si>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</si>
  <si>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</si>
  <si>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</si>
  <si>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</si>
  <si>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</si>
  <si>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</si>
  <si>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</si>
  <si>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</si>
  <si>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</si>
  <si>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</si>
  <si>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</si>
  <si>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</si>
  <si>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</si>
  <si>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</si>
  <si>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</si>
  <si>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</si>
  <si>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</si>
  <si>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</si>
  <si>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</si>
  <si>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</si>
  <si>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</si>
  <si>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</si>
  <si>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</si>
  <si>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</si>
  <si>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</si>
  <si>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</si>
  <si>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</si>
  <si>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</si>
  <si>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</si>
  <si>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</si>
  <si>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</si>
  <si>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</si>
  <si>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</si>
  <si>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</si>
  <si>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</si>
  <si>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</si>
  <si>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</si>
  <si>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</si>
  <si>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</si>
  <si>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</si>
  <si>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</si>
  <si>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</si>
  <si>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</si>
  <si>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</si>
  <si>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</si>
  <si>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</si>
  <si>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</si>
  <si>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</si>
  <si>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</si>
  <si>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</si>
  <si>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</si>
  <si>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</si>
  <si>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</si>
  <si>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</si>
  <si>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</si>
  <si>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</si>
  <si>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</si>
  <si>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</si>
  <si>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</si>
  <si>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</si>
  <si>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</si>
  <si>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</si>
  <si>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</si>
  <si>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</si>
  <si>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</si>
  <si>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</si>
  <si>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</si>
  <si>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</si>
  <si>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</si>
  <si>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</si>
  <si>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</si>
  <si>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</si>
  <si>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</si>
  <si>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</si>
  <si>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</si>
  <si>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</si>
  <si>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</si>
  <si>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</si>
  <si>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</si>
  <si>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</si>
  <si>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</si>
  <si>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</si>
  <si>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</si>
  <si>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</si>
  <si>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</si>
  <si>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</si>
  <si>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</si>
  <si>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</si>
  <si>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</si>
  <si>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</si>
  <si>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</si>
  <si>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</si>
  <si>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</si>
  <si>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</si>
  <si>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</si>
  <si>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</si>
  <si>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</si>
  <si>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</si>
  <si>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</si>
  <si>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</si>
  <si>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</si>
  <si>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</si>
  <si>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</si>
  <si>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</si>
  <si>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</si>
  <si>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</si>
  <si>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</si>
  <si>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</si>
  <si>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</si>
  <si>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</si>
  <si>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</si>
  <si>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</si>
  <si>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</si>
  <si>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</si>
  <si>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</si>
  <si>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</si>
  <si>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</si>
  <si>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</si>
  <si>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</si>
  <si>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</si>
  <si>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</si>
  <si>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</si>
  <si>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</si>
  <si>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</si>
  <si>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</si>
  <si>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</si>
  <si>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</si>
  <si>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</si>
  <si>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</si>
  <si>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</si>
  <si>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</si>
  <si>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</si>
  <si>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</si>
  <si>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</si>
  <si>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</si>
  <si>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</si>
  <si>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</si>
  <si>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</si>
  <si>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</si>
  <si>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</si>
  <si>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</si>
  <si>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</si>
  <si>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</si>
  <si>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</si>
  <si>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</si>
  <si>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</si>
  <si>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</si>
  <si>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</si>
  <si>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</si>
  <si>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</si>
  <si>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</si>
  <si>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</si>
  <si>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</si>
  <si>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</si>
  <si>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</si>
  <si>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</si>
  <si>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</si>
  <si>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</si>
  <si>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</si>
  <si>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</si>
  <si>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</si>
  <si>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</si>
  <si>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</si>
  <si>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</si>
  <si>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</si>
  <si>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</si>
  <si>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</si>
  <si>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</si>
  <si>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</si>
  <si>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</si>
  <si>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</si>
  <si>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</si>
  <si>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</si>
  <si>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</si>
  <si>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</si>
  <si>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</si>
  <si>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</si>
  <si>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</si>
  <si>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</si>
  <si>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</si>
  <si>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</si>
  <si>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</si>
  <si>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</si>
  <si>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</si>
  <si>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</si>
  <si>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</si>
  <si>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</si>
  <si>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</si>
  <si>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</si>
  <si>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</si>
  <si>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</si>
  <si>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</si>
  <si>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</si>
  <si>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</si>
  <si>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</si>
  <si>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</si>
  <si>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</si>
  <si>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</si>
  <si>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</si>
  <si>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</si>
  <si>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</si>
  <si>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</si>
  <si>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</si>
  <si>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</si>
  <si>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</si>
  <si>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</si>
  <si>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</si>
  <si>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</si>
  <si>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</si>
  <si>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</si>
  <si>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</si>
  <si>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</si>
  <si>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</si>
  <si>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</si>
  <si>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</si>
  <si>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</si>
  <si>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</si>
  <si>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</si>
  <si>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</si>
  <si>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</si>
  <si>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</si>
  <si>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</si>
  <si>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</si>
  <si>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</si>
  <si>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</si>
  <si>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</si>
  <si>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</si>
  <si>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</si>
  <si>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</si>
  <si>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</si>
  <si>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</si>
  <si>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</si>
  <si>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</si>
  <si>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</si>
  <si>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</si>
  <si>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</si>
  <si>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</si>
  <si>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</si>
  <si>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</si>
  <si>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</si>
  <si>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</si>
  <si>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</si>
  <si>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</si>
  <si>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</si>
  <si>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</si>
  <si>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</si>
  <si>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</si>
  <si>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</si>
  <si>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</si>
  <si>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</si>
  <si>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</si>
  <si>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</si>
  <si>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</si>
  <si>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</si>
  <si>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</si>
  <si>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</si>
  <si>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</si>
  <si>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</si>
  <si>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</si>
  <si>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</si>
  <si>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</si>
  <si>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</si>
  <si>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</si>
  <si>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</si>
  <si>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</si>
  <si>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</si>
  <si>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</si>
  <si>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</si>
  <si>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</si>
  <si>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</si>
  <si>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</si>
  <si>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</si>
  <si>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</si>
  <si>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</si>
  <si>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</si>
  <si>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</si>
  <si>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</si>
  <si>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</si>
  <si>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</si>
  <si>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</si>
  <si>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</si>
  <si>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</si>
  <si>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</si>
  <si>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</si>
  <si>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</si>
  <si>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</si>
  <si>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</si>
  <si>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</si>
  <si>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</si>
  <si>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</si>
  <si>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</si>
  <si>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</si>
  <si>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</si>
  <si>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</si>
  <si>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</si>
  <si>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</si>
  <si>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</si>
  <si>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</si>
  <si>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</si>
  <si>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</si>
  <si>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</si>
  <si>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</si>
  <si>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</si>
  <si>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</si>
  <si>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</si>
  <si>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</si>
  <si>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</si>
  <si>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</si>
  <si>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</si>
  <si>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</si>
  <si>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</si>
  <si>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</si>
  <si>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</si>
  <si>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</si>
  <si>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</si>
  <si>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</si>
  <si>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</si>
  <si>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</si>
  <si>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</si>
  <si>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</si>
  <si>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</si>
  <si>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</si>
  <si>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</si>
  <si>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</si>
  <si>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</si>
  <si>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</si>
  <si>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</si>
  <si>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</si>
  <si>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</si>
  <si>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</si>
  <si>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</si>
  <si>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</si>
  <si>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</si>
  <si>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</si>
  <si>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</si>
  <si>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</si>
  <si>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</si>
  <si>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</si>
  <si>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</si>
  <si>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</si>
  <si>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</si>
  <si>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</si>
  <si>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</si>
  <si>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</si>
  <si>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</si>
  <si>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</si>
  <si>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</si>
  <si>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</si>
  <si>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</si>
  <si>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</si>
  <si>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</si>
  <si>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</si>
  <si>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</si>
  <si>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</si>
  <si>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</si>
  <si>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</si>
  <si>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</si>
  <si>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</si>
  <si>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</si>
  <si>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</si>
  <si>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</si>
  <si>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</si>
  <si>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</si>
  <si>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</si>
  <si>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</si>
  <si>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</si>
  <si>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</si>
  <si>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</si>
  <si>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</si>
  <si>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</si>
  <si>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</si>
  <si>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</si>
  <si>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</si>
  <si>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</si>
  <si>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</si>
  <si>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</si>
  <si>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</si>
  <si>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</si>
  <si>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</si>
  <si>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</si>
  <si>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</si>
  <si>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</si>
  <si>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</si>
  <si>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</si>
  <si>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</si>
  <si>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</si>
  <si>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</si>
  <si>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</si>
  <si>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</si>
  <si>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</si>
  <si>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</si>
  <si>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</si>
  <si>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</si>
  <si>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</si>
  <si>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</si>
  <si>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</si>
  <si>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</si>
  <si>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</si>
  <si>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</si>
  <si>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</si>
  <si>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</si>
  <si>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</si>
  <si>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</si>
  <si>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</si>
  <si>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</si>
  <si>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</si>
  <si>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</si>
  <si>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</si>
  <si>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</si>
  <si>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</si>
  <si>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</si>
  <si>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</si>
  <si>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</si>
  <si>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</si>
  <si>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</si>
  <si>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</si>
  <si>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</si>
  <si>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</si>
  <si>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</si>
  <si>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</si>
  <si>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</si>
  <si>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</si>
  <si>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</si>
  <si>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</si>
  <si>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</si>
  <si>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</si>
  <si>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</si>
  <si>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</si>
  <si>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</si>
  <si>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</si>
  <si>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</si>
  <si>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</si>
  <si>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</si>
  <si>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</si>
  <si>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</si>
  <si>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</si>
  <si>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</si>
  <si>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</si>
  <si>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</si>
  <si>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</si>
  <si>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</si>
  <si>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</si>
  <si>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</si>
  <si>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</si>
  <si>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</si>
  <si>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</si>
  <si>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</si>
  <si>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</si>
  <si>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</si>
  <si>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</si>
  <si>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</si>
  <si>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</si>
  <si>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</si>
  <si>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</si>
  <si>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</si>
  <si>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</si>
  <si>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</si>
  <si>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</si>
  <si>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</si>
  <si>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</si>
  <si>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</si>
  <si>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</si>
  <si>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</si>
  <si>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</si>
  <si>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</si>
  <si>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</si>
  <si>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</si>
  <si>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</si>
  <si>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</si>
  <si>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</si>
  <si>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</si>
  <si>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</si>
  <si>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</si>
  <si>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</si>
  <si>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</si>
  <si>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</si>
  <si>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</si>
  <si>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</si>
  <si>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</si>
  <si>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</si>
  <si>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</si>
  <si>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</si>
  <si>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</si>
  <si>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</si>
  <si>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</si>
  <si>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</si>
  <si>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</si>
  <si>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</si>
  <si>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</si>
  <si>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</si>
  <si>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</si>
  <si>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</si>
  <si>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</si>
  <si>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</si>
  <si>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</si>
  <si>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</si>
  <si>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</si>
  <si>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</si>
  <si>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</si>
  <si>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</si>
  <si>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</si>
  <si>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</si>
  <si>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</si>
  <si>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</si>
  <si>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</si>
  <si>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</si>
  <si>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</si>
  <si>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</si>
  <si>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</si>
  <si>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</si>
  <si>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</si>
  <si>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</si>
  <si>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</si>
  <si>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</si>
  <si>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</si>
  <si>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</si>
  <si>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</si>
  <si>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</si>
  <si>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</si>
  <si>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</si>
  <si>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</si>
  <si>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</si>
  <si>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</si>
  <si>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</si>
  <si>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</si>
  <si>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</si>
  <si>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</si>
  <si>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</si>
  <si>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</si>
  <si>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</si>
  <si>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</si>
  <si>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</si>
  <si>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</si>
  <si>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</si>
  <si>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</si>
  <si>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</si>
  <si>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</si>
  <si>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</si>
  <si>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</si>
  <si>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</si>
  <si>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</si>
  <si>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</si>
  <si>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</si>
  <si>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</si>
  <si>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</si>
  <si>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</si>
  <si>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</si>
  <si>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</si>
  <si>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</si>
  <si>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</si>
  <si>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</si>
  <si>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</si>
  <si>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</si>
  <si>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</si>
  <si>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</si>
  <si>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</si>
  <si>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</si>
  <si>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</si>
  <si>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</si>
  <si>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</si>
  <si>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</si>
  <si>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</si>
  <si>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</si>
  <si>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</si>
  <si>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</si>
  <si>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</si>
  <si>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</si>
  <si>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</si>
  <si>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</si>
  <si>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</si>
  <si>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</si>
  <si>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</si>
  <si>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</si>
  <si>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</si>
  <si>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</si>
  <si>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</si>
  <si>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</si>
  <si>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</si>
  <si>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</si>
  <si>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</si>
  <si>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</si>
  <si>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</si>
  <si>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</si>
  <si>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</si>
  <si>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</si>
  <si>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</si>
  <si>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</si>
  <si>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</si>
  <si>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</si>
  <si>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</si>
  <si>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</si>
  <si>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</si>
  <si>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</si>
  <si>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</si>
  <si>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</si>
  <si>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</si>
  <si>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</si>
  <si>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</si>
  <si>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</si>
  <si>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</si>
  <si>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</si>
  <si>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</si>
  <si>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</si>
  <si>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</si>
  <si>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</si>
  <si>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</si>
  <si>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</si>
  <si>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</si>
  <si>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</si>
  <si>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</si>
  <si>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</si>
  <si>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</si>
  <si>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</si>
  <si>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</si>
  <si>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</si>
  <si>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</si>
  <si>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</si>
  <si>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</si>
  <si>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</si>
  <si>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</si>
  <si>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</si>
  <si>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</si>
  <si>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</si>
  <si>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</si>
  <si>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</si>
  <si>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</si>
  <si>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</si>
  <si>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</si>
  <si>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</si>
  <si>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</si>
  <si>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</si>
  <si>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</si>
  <si>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</si>
  <si>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</si>
  <si>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</si>
  <si>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</si>
  <si>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</si>
  <si>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</si>
  <si>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</si>
  <si>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</si>
  <si>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</si>
  <si>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</si>
  <si>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</si>
  <si>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</si>
  <si>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</si>
  <si>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</si>
  <si>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</si>
  <si>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</si>
  <si>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</si>
  <si>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</si>
  <si>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</si>
  <si>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</si>
  <si>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</si>
  <si>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</si>
  <si>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</si>
  <si>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</si>
  <si>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</si>
  <si>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</si>
  <si>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</si>
  <si>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</si>
  <si>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</si>
  <si>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</si>
  <si>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</si>
  <si>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</si>
  <si>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</si>
  <si>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</si>
  <si>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</si>
  <si>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</si>
  <si>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</si>
  <si>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</si>
  <si>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</si>
  <si>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</si>
  <si>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</si>
  <si>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</si>
  <si>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</si>
  <si>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</si>
  <si>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</si>
  <si>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</si>
  <si>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</si>
  <si>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</si>
  <si>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</si>
  <si>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</si>
  <si>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</si>
  <si>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</si>
  <si>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</si>
  <si>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</si>
  <si>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</si>
  <si>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</si>
  <si>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</si>
  <si>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</si>
  <si>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</si>
  <si>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</si>
  <si>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</si>
  <si>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</si>
  <si>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</si>
  <si>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</si>
  <si>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</si>
  <si>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</si>
  <si>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</si>
  <si>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</si>
  <si>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</si>
  <si>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</si>
  <si>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</si>
  <si>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</si>
  <si>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</si>
  <si>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</si>
  <si>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</si>
  <si>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</si>
  <si>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</si>
  <si>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</si>
  <si>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</si>
  <si>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</si>
  <si>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</si>
  <si>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</si>
  <si>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</si>
  <si>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</si>
  <si>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</si>
  <si>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</si>
  <si>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</si>
  <si>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</si>
  <si>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</si>
  <si>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</si>
  <si>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</si>
  <si>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</si>
  <si>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</si>
  <si>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</si>
  <si>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</si>
  <si>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</si>
  <si>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</si>
  <si>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</si>
  <si>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</si>
  <si>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</si>
  <si>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</si>
  <si>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</si>
  <si>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</si>
  <si>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</si>
  <si>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</si>
  <si>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</si>
  <si>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</si>
  <si>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</si>
  <si>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</si>
  <si>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</si>
  <si>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</si>
  <si>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</si>
  <si>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</si>
  <si>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</si>
  <si>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</si>
  <si>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</si>
  <si>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</si>
  <si>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</si>
  <si>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</si>
  <si>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</si>
  <si>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</si>
  <si>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</si>
  <si>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</si>
  <si>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</si>
  <si>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</si>
  <si>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</si>
  <si>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</si>
  <si>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</si>
  <si>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</si>
  <si>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</si>
  <si>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</si>
  <si>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</si>
  <si>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</si>
  <si>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</si>
  <si>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</si>
  <si>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</si>
  <si>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</si>
  <si>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</si>
  <si>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</si>
  <si>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</si>
  <si>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</si>
  <si>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</si>
  <si>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</si>
  <si>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</si>
  <si>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</si>
  <si>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</si>
  <si>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</si>
  <si>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</si>
  <si>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</si>
  <si>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</si>
  <si>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</si>
  <si>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</si>
  <si>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</si>
  <si>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</si>
  <si>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</si>
  <si>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</si>
  <si>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</si>
  <si>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</si>
  <si>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</si>
  <si>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</si>
  <si>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</si>
  <si>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</si>
  <si>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</si>
  <si>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</si>
  <si>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</si>
  <si>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</si>
  <si>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</si>
  <si>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</si>
  <si>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</si>
  <si>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</si>
  <si>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</si>
  <si>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</si>
  <si>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</si>
  <si>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</si>
  <si>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</si>
  <si>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</si>
  <si>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</si>
  <si>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</si>
  <si>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</si>
  <si>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</si>
  <si>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</si>
  <si>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</si>
  <si>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</si>
  <si>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</si>
  <si>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</si>
  <si>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</si>
  <si>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</si>
  <si>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</si>
  <si>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</si>
  <si>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</si>
  <si>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</si>
  <si>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</si>
  <si>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</si>
  <si>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</si>
  <si>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</si>
  <si>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</si>
  <si>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</si>
  <si>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</si>
  <si>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</si>
  <si>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</si>
  <si>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</si>
  <si>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</si>
  <si>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</si>
  <si>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</si>
  <si>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</si>
  <si>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</si>
  <si>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</si>
  <si>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</si>
  <si>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</si>
  <si>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</si>
  <si>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</si>
  <si>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</si>
  <si>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</si>
  <si>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</si>
  <si>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</si>
  <si>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</si>
  <si>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</si>
  <si>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</si>
  <si>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</si>
  <si>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</si>
  <si>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</si>
  <si>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</si>
  <si>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</si>
  <si>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</si>
  <si>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</si>
  <si>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</si>
  <si>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</si>
  <si>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</si>
  <si>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</si>
  <si>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</si>
  <si>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</si>
  <si>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</si>
  <si>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</si>
  <si>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</si>
  <si>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</si>
  <si>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</si>
  <si>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</si>
  <si>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</si>
  <si>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</si>
  <si>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</si>
  <si>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</si>
  <si>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</si>
  <si>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</si>
  <si>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</si>
  <si>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</si>
  <si>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</si>
  <si>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</si>
  <si>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</si>
  <si>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</si>
  <si>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</si>
  <si>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</si>
  <si>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</si>
  <si>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</si>
  <si>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</si>
  <si>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</si>
  <si>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</si>
  <si>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</si>
  <si>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</si>
  <si>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</si>
  <si>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</si>
  <si>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</si>
  <si>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</si>
  <si>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</si>
  <si>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</si>
  <si>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</si>
  <si>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</si>
  <si>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</si>
  <si>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</si>
  <si>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</si>
  <si>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</si>
  <si>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</si>
  <si>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</si>
  <si>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</si>
  <si>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</si>
  <si>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</si>
  <si>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</si>
  <si>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</si>
  <si>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</si>
  <si>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</si>
  <si>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</si>
  <si>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</si>
  <si>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</si>
  <si>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</si>
  <si>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</si>
  <si>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</si>
  <si>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</si>
  <si>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</si>
  <si>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</si>
  <si>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</si>
  <si>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</si>
  <si>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</si>
  <si>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</si>
  <si>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</si>
  <si>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</si>
  <si>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</si>
  <si>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</si>
  <si>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</si>
  <si>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</si>
  <si>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</si>
  <si>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</si>
  <si>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</si>
  <si>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</si>
  <si>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</si>
  <si>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</si>
  <si>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</si>
  <si>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</si>
  <si>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</si>
  <si>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</si>
  <si>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</si>
  <si>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</si>
  <si>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</si>
  <si>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</si>
  <si>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</si>
  <si>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</si>
  <si>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</si>
  <si>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</si>
  <si>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</si>
  <si>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</si>
  <si>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</si>
  <si>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</si>
  <si>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</si>
  <si>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</si>
  <si>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</si>
  <si>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</si>
  <si>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</si>
  <si>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</si>
  <si>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</si>
  <si>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</si>
  <si>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</si>
  <si>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</si>
  <si>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</si>
  <si>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</si>
  <si>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</si>
  <si>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</si>
  <si>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</si>
  <si>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</si>
  <si>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</si>
  <si>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</si>
  <si>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</si>
  <si>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</si>
  <si>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</si>
  <si>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</si>
  <si>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</si>
  <si>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</si>
  <si>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</si>
  <si>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</si>
  <si>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</si>
  <si>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</si>
  <si>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</si>
  <si>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</si>
  <si>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</si>
  <si>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</si>
  <si>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</si>
  <si>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</si>
  <si>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</si>
  <si>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</si>
  <si>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</si>
  <si>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</si>
  <si>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</si>
  <si>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</si>
  <si>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</si>
  <si>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</si>
  <si>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</si>
  <si>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</si>
  <si>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</si>
  <si>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</si>
  <si>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</si>
  <si>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</si>
  <si>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</si>
  <si>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</si>
  <si>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</si>
  <si>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</si>
  <si>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</si>
  <si>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</si>
  <si>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</si>
  <si>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</si>
  <si>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</si>
  <si>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</si>
  <si>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</si>
  <si>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</si>
  <si>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</si>
  <si>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</si>
  <si>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</si>
  <si>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</si>
  <si>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</si>
  <si>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</si>
  <si>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</si>
  <si>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</si>
  <si>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</si>
  <si>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</si>
  <si>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</si>
  <si>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</si>
  <si>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</si>
  <si>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</si>
  <si>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</si>
  <si>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</si>
  <si>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</si>
  <si>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</si>
  <si>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</si>
  <si>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</si>
  <si>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</si>
  <si>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</si>
  <si>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</si>
  <si>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</si>
  <si>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</si>
  <si>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</si>
  <si>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</si>
  <si>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</si>
  <si>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</si>
  <si>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</si>
  <si>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</si>
  <si>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</si>
  <si>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</si>
  <si>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</si>
  <si>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</si>
  <si>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</si>
  <si>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</si>
  <si>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</si>
  <si>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</si>
  <si>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</si>
  <si>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</si>
  <si>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</si>
  <si>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</si>
  <si>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</si>
  <si>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</si>
  <si>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</si>
  <si>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</si>
  <si>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</si>
  <si>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</si>
  <si>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</si>
  <si>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</si>
  <si>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</si>
  <si>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</si>
  <si>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</si>
  <si>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</si>
  <si>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</si>
  <si>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</si>
  <si>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</si>
  <si>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</si>
  <si>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</si>
  <si>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</si>
  <si>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</si>
  <si>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</si>
  <si>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</si>
  <si>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</si>
  <si>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</si>
  <si>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</si>
  <si>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</si>
  <si>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</si>
  <si>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</si>
  <si>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</si>
  <si>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</si>
  <si>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</si>
  <si>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</si>
  <si>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</si>
  <si>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</si>
  <si>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</si>
  <si>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</si>
  <si>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</si>
  <si>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</si>
  <si>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</si>
  <si>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</si>
  <si>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</si>
  <si>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</si>
  <si>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</si>
  <si>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</si>
  <si>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</si>
  <si>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</si>
  <si>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</si>
  <si>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</si>
  <si>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</si>
  <si>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</si>
  <si>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</si>
  <si>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</si>
  <si>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</si>
  <si>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</si>
  <si>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</si>
  <si>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</si>
  <si>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</si>
  <si>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</si>
  <si>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</si>
  <si>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</si>
  <si>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</si>
  <si>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</si>
  <si>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</si>
  <si>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</si>
  <si>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</si>
  <si>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</si>
  <si>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</si>
  <si>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</si>
  <si>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</si>
  <si>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</si>
  <si>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</si>
  <si>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</si>
  <si>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</si>
  <si>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</si>
  <si>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</si>
  <si>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</si>
  <si>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</si>
  <si>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</si>
  <si>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</si>
  <si>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</si>
  <si>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</si>
  <si>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</si>
  <si>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</si>
  <si>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</si>
  <si>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</si>
  <si>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</si>
  <si>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</si>
  <si>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</si>
  <si>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</si>
  <si>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</si>
  <si>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</si>
  <si>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</si>
  <si>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</si>
  <si>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</si>
  <si>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</si>
  <si>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</si>
  <si>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</si>
  <si>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</si>
  <si>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</si>
  <si>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</si>
  <si>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</si>
  <si>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</si>
  <si>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</si>
  <si>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</si>
  <si>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</si>
  <si>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</si>
  <si>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</si>
  <si>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</si>
  <si>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</si>
  <si>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</si>
  <si>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</si>
  <si>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</si>
  <si>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</si>
  <si>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</si>
  <si>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</si>
  <si>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</si>
  <si>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</si>
  <si>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</si>
  <si>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</si>
  <si>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</si>
  <si>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</si>
  <si>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</si>
  <si>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</si>
  <si>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</si>
  <si>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</si>
  <si>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</si>
  <si>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</si>
  <si>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</si>
  <si>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</si>
  <si>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</si>
  <si>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</si>
  <si>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</si>
  <si>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</si>
  <si>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</si>
  <si>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</si>
  <si>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</si>
  <si>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</si>
  <si>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</si>
  <si>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</si>
  <si>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</si>
  <si>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</si>
  <si>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</si>
  <si>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</si>
  <si>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</si>
  <si>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</si>
  <si>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</si>
  <si>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</si>
  <si>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</si>
  <si>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</si>
  <si>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</si>
  <si>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</si>
  <si>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</si>
  <si>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</si>
  <si>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</si>
  <si>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</si>
  <si>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</si>
  <si>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</si>
  <si>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</si>
  <si>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</si>
  <si>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</si>
  <si>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</si>
  <si>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</si>
  <si>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</si>
  <si>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</si>
  <si>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</si>
  <si>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</si>
  <si>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</si>
  <si>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</si>
  <si>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</si>
  <si>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</si>
  <si>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</si>
  <si>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</si>
  <si>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</si>
  <si>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</si>
  <si>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</si>
  <si>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</si>
  <si>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</si>
  <si>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</si>
  <si>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</si>
  <si>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</si>
  <si>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</si>
  <si>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</si>
  <si>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</si>
  <si>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</si>
  <si>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</si>
  <si>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</si>
  <si>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</si>
  <si>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</si>
  <si>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</si>
  <si>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</si>
  <si>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</si>
  <si>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</si>
  <si>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</si>
  <si>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</si>
  <si>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</si>
  <si>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</si>
  <si>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</si>
  <si>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</si>
  <si>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</si>
  <si>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</si>
  <si>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</si>
  <si>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</si>
  <si>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</si>
  <si>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</si>
  <si>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</si>
  <si>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</si>
  <si>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</si>
  <si>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</si>
  <si>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</si>
  <si>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</si>
  <si>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</si>
  <si>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</si>
  <si>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</si>
  <si>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</si>
  <si>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</si>
  <si>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</si>
  <si>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</si>
  <si>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</si>
  <si>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</si>
  <si>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</si>
  <si>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</si>
  <si>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</si>
  <si>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</si>
  <si>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</si>
  <si>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</si>
  <si>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</si>
  <si>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</si>
  <si>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</si>
  <si>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</si>
  <si>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</si>
  <si>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</si>
  <si>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</si>
  <si>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</si>
  <si>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</si>
  <si>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</si>
  <si>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</si>
  <si>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</si>
  <si>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</si>
  <si>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</si>
  <si>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</si>
  <si>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</si>
  <si>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</si>
  <si>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</si>
  <si>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</si>
  <si>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</si>
  <si>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</si>
  <si>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</si>
  <si>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</si>
  <si>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</si>
  <si>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</si>
  <si>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</si>
  <si>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</si>
  <si>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</si>
  <si>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</si>
  <si>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</si>
  <si>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</si>
  <si>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</si>
  <si>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</si>
  <si>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</si>
  <si>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</si>
  <si>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</si>
  <si>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</si>
  <si>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</si>
  <si>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</si>
  <si>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</si>
  <si>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</si>
  <si>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</si>
  <si>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</si>
  <si>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</si>
  <si>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</si>
  <si>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</si>
  <si>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</si>
  <si>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</si>
  <si>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</si>
  <si>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</si>
  <si>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</si>
  <si>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</si>
  <si>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</si>
  <si>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</si>
  <si>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</si>
  <si>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</si>
  <si>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</si>
  <si>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</si>
  <si>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</si>
  <si>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</si>
  <si>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</si>
  <si>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</si>
  <si>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</si>
  <si>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</si>
  <si>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</si>
  <si>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</si>
  <si>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</si>
  <si>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</si>
  <si>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</si>
  <si>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</si>
  <si>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</si>
  <si>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</si>
  <si>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</si>
  <si>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</si>
  <si>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</si>
  <si>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</si>
  <si>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</si>
  <si>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</si>
  <si>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</si>
  <si>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</si>
  <si>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</si>
  <si>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</si>
  <si>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</si>
  <si>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</si>
  <si>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</si>
  <si>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</si>
  <si>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</si>
  <si>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</si>
  <si>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</si>
  <si>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</si>
  <si>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</si>
  <si>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</si>
  <si>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</si>
  <si>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</si>
  <si>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</si>
  <si>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</si>
  <si>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</si>
  <si>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</si>
  <si>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</si>
  <si>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</si>
  <si>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</si>
  <si>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</si>
  <si>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</si>
  <si>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</si>
  <si>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</si>
  <si>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</si>
  <si>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</si>
  <si>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</si>
  <si>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</si>
  <si>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</si>
  <si>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</si>
  <si>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</si>
  <si>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</si>
  <si>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</si>
  <si>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</si>
  <si>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</si>
  <si>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</si>
  <si>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</si>
  <si>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</si>
  <si>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</si>
  <si>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</si>
  <si>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</si>
  <si>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</si>
  <si>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</si>
  <si>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</si>
  <si>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</si>
  <si>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</si>
  <si>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</si>
  <si>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</si>
  <si>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</si>
  <si>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</si>
  <si>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</si>
  <si>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</si>
  <si>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</si>
  <si>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</si>
  <si>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</si>
  <si>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</si>
  <si>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</si>
  <si>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</si>
  <si>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</si>
  <si>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</si>
  <si>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</si>
  <si>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</si>
  <si>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</si>
  <si>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</si>
  <si>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</si>
  <si>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</si>
  <si>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</si>
  <si>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</si>
  <si>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</si>
  <si>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</si>
  <si>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</si>
  <si>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</si>
  <si>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</si>
  <si>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</si>
  <si>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</si>
  <si>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</si>
  <si>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</si>
  <si>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</si>
  <si>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</si>
  <si>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</si>
  <si>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</si>
  <si>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</si>
  <si>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</si>
  <si>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</si>
  <si>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</si>
  <si>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</si>
  <si>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</si>
  <si>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</si>
  <si>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</si>
  <si>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</si>
  <si>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</si>
  <si>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</si>
  <si>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</si>
  <si>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</si>
  <si>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</si>
  <si>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</si>
  <si>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</si>
  <si>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</si>
  <si>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</si>
  <si>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</si>
  <si>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</si>
  <si>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</si>
  <si>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</si>
  <si>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</si>
  <si>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</si>
  <si>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</si>
  <si>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</si>
  <si>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</si>
  <si>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</si>
  <si>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</si>
  <si>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</si>
  <si>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</si>
  <si>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</si>
  <si>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</si>
  <si>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</si>
  <si>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</si>
  <si>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</si>
  <si>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</si>
  <si>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</si>
  <si>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</si>
  <si>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</si>
  <si>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</si>
  <si>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</si>
  <si>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</si>
  <si>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</si>
  <si>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</si>
  <si>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</si>
  <si>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</si>
  <si>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</si>
  <si>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</si>
  <si>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</si>
  <si>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</si>
  <si>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</si>
  <si>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</si>
  <si>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</si>
  <si>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</si>
  <si>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</si>
  <si>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</si>
  <si>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</si>
  <si>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</si>
  <si>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</si>
  <si>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</si>
  <si>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</si>
  <si>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</si>
  <si>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</si>
  <si>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</si>
  <si>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</si>
  <si>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</si>
  <si>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</si>
  <si>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</si>
  <si>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</si>
  <si>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</si>
  <si>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</si>
  <si>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</si>
  <si>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</si>
  <si>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</si>
  <si>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</si>
  <si>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</si>
  <si>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</si>
  <si>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</si>
  <si>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</si>
  <si>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</si>
  <si>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</si>
  <si>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</si>
  <si>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</si>
  <si>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</si>
  <si>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</si>
  <si>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</si>
  <si>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</si>
  <si>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</si>
  <si>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</si>
  <si>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</si>
  <si>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</si>
  <si>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</si>
  <si>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</si>
  <si>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</si>
  <si>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</si>
  <si>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</si>
  <si>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</si>
  <si>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</si>
  <si>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</si>
  <si>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</si>
  <si>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</si>
  <si>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</si>
  <si>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</si>
  <si>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</si>
  <si>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</si>
  <si>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</si>
  <si>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</si>
  <si>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</si>
  <si>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</si>
  <si>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</si>
  <si>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</si>
  <si>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</si>
  <si>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</si>
  <si>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</si>
  <si>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</si>
  <si>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</si>
  <si>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</si>
  <si>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</si>
  <si>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</si>
  <si>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</si>
  <si>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</si>
  <si>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</si>
  <si>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</si>
  <si>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</si>
  <si>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</si>
  <si>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</si>
  <si>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</si>
  <si>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</si>
  <si>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</si>
  <si>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</si>
  <si>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</si>
  <si>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</si>
  <si>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</si>
  <si>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</si>
  <si>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</si>
  <si>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</si>
  <si>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</si>
  <si>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</si>
  <si>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</si>
  <si>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</si>
  <si>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</si>
  <si>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</si>
  <si>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</si>
  <si>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</si>
  <si>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</si>
  <si>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</si>
  <si>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</si>
  <si>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</si>
  <si>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</si>
  <si>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</si>
  <si>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</si>
  <si>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</si>
  <si>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</si>
  <si>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</si>
  <si>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</si>
  <si>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</si>
  <si>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</si>
  <si>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</si>
  <si>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</si>
  <si>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</si>
  <si>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</si>
  <si>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</si>
  <si>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</si>
  <si>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</si>
  <si>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</si>
  <si>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</si>
  <si>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</si>
  <si>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</si>
  <si>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</si>
  <si>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</si>
  <si>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</si>
  <si>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</si>
  <si>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</si>
  <si>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</si>
  <si>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</si>
  <si>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</si>
  <si>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</si>
  <si>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</si>
  <si>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</si>
  <si>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</si>
  <si>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</si>
  <si>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</si>
  <si>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</si>
  <si>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</si>
  <si>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</si>
  <si>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</si>
  <si>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</si>
  <si>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</si>
  <si>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</si>
  <si>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</si>
  <si>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</si>
  <si>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</si>
  <si>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</si>
  <si>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</si>
  <si>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</si>
  <si>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</si>
  <si>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</si>
  <si>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</si>
  <si>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</si>
  <si>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</si>
  <si>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</si>
  <si>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</si>
  <si>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</si>
  <si>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</si>
  <si>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</si>
  <si>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</si>
  <si>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</si>
  <si>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</si>
  <si>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</si>
  <si>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</si>
  <si>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</si>
  <si>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</si>
  <si>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</si>
  <si>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</si>
  <si>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</si>
  <si>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</si>
  <si>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</si>
  <si>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</si>
  <si>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</si>
  <si>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</si>
  <si>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</si>
  <si>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</si>
  <si>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</si>
  <si>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</si>
  <si>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</si>
  <si>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</si>
  <si>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</si>
  <si>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</si>
  <si>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</si>
  <si>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</si>
  <si>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</si>
  <si>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</si>
  <si>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</si>
  <si>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</si>
  <si>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</si>
  <si>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</si>
  <si>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</si>
  <si>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</si>
  <si>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</si>
  <si>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</si>
  <si>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</si>
  <si>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</si>
  <si>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</si>
  <si>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</si>
  <si>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</si>
  <si>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</si>
  <si>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</si>
  <si>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</si>
  <si>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</si>
  <si>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</si>
  <si>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</si>
  <si>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</si>
  <si>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</si>
  <si>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</si>
  <si>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</si>
  <si>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</si>
  <si>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</si>
  <si>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</si>
  <si>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</si>
  <si>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</si>
  <si>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</si>
  <si>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</si>
  <si>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</si>
  <si>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</si>
  <si>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</si>
  <si>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</si>
  <si>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</si>
  <si>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</si>
  <si>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</si>
  <si>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</si>
  <si>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</si>
  <si>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</si>
  <si>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</si>
  <si>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</si>
  <si>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</si>
  <si>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</si>
  <si>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</si>
  <si>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</si>
  <si>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</si>
  <si>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</si>
  <si>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</si>
  <si>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</si>
  <si>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</si>
  <si>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</si>
  <si>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</si>
  <si>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</si>
  <si>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</si>
  <si>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</si>
  <si>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</si>
  <si>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</si>
  <si>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</si>
  <si>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</si>
  <si>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</si>
  <si>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</si>
  <si>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</si>
  <si>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</si>
  <si>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</si>
  <si>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</si>
  <si>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</si>
  <si>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</si>
  <si>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</si>
  <si>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</si>
  <si>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</si>
  <si>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</si>
  <si>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</si>
  <si>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</si>
  <si>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</si>
  <si>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</si>
  <si>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</si>
  <si>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</si>
  <si>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</si>
  <si>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</si>
  <si>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</si>
  <si>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</si>
  <si>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</si>
  <si>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</si>
  <si>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</si>
  <si>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</si>
  <si>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</si>
  <si>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</si>
  <si>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</si>
  <si>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</si>
  <si>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</si>
  <si>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</si>
  <si>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</si>
  <si>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</si>
  <si>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</si>
  <si>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</si>
  <si>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</si>
  <si>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</si>
  <si>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</si>
  <si>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</si>
  <si>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</si>
  <si>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</si>
  <si>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</si>
  <si>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</si>
  <si>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</si>
  <si>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</si>
  <si>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</si>
  <si>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</si>
  <si>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</si>
  <si>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</si>
  <si>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</si>
  <si>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</si>
  <si>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</si>
  <si>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</si>
  <si>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</si>
  <si>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</si>
  <si>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</si>
  <si>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</si>
  <si>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</si>
  <si>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</si>
  <si>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</si>
  <si>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</si>
  <si>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</si>
  <si>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</si>
  <si>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</si>
  <si>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</si>
  <si>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</si>
  <si>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</si>
  <si>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</si>
  <si>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</si>
  <si>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</si>
  <si>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</si>
  <si>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</si>
  <si>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</si>
  <si>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</si>
  <si>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</si>
  <si>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</si>
  <si>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</si>
  <si>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</si>
  <si>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</si>
  <si>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</si>
  <si>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</si>
  <si>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</si>
  <si>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</si>
  <si>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</si>
  <si>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</si>
  <si>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</si>
  <si>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</si>
  <si>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</si>
  <si>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</si>
  <si>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</si>
  <si>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</si>
  <si>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</si>
  <si>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</si>
  <si>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</si>
  <si>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</si>
  <si>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</si>
  <si>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</si>
  <si>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</si>
  <si>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</si>
  <si>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</si>
  <si>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</si>
  <si>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</si>
  <si>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</si>
  <si>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</si>
  <si>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</si>
  <si>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</si>
  <si>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</si>
  <si>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</si>
  <si>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</si>
  <si>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</si>
  <si>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</si>
  <si>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</si>
  <si>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</si>
  <si>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</si>
  <si>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</si>
  <si>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</si>
  <si>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</si>
  <si>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</si>
  <si>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</si>
  <si>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</si>
  <si>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</si>
  <si>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</si>
  <si>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</si>
  <si>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</si>
  <si>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</si>
  <si>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</si>
  <si>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</si>
  <si>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</si>
  <si>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</si>
  <si>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</si>
  <si>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</si>
  <si>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</si>
  <si>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</si>
  <si>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</si>
  <si>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</si>
  <si>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</si>
  <si>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</si>
  <si>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</si>
  <si>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</si>
  <si>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</si>
  <si>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</si>
  <si>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</si>
  <si>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</si>
  <si>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</si>
  <si>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</si>
  <si>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</si>
  <si>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</si>
  <si>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</si>
  <si>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</si>
  <si>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</si>
  <si>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</si>
  <si>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</si>
  <si>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</si>
  <si>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</si>
  <si>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</si>
  <si>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</si>
  <si>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</si>
  <si>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</si>
  <si>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</si>
  <si>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</si>
  <si>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</si>
  <si>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</si>
  <si>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</si>
  <si>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</si>
  <si>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</si>
  <si>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</si>
  <si>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</si>
  <si>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</si>
  <si>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</si>
  <si>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</si>
  <si>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</si>
  <si>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</si>
  <si>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</si>
  <si>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</si>
  <si>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</si>
  <si>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</si>
  <si>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</si>
  <si>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</si>
  <si>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</si>
  <si>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</si>
  <si>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</si>
  <si>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</si>
  <si>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</si>
  <si>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</si>
  <si>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</si>
  <si>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</si>
  <si>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</si>
  <si>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</si>
  <si>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</si>
  <si>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</si>
  <si>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</si>
  <si>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</si>
  <si>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</si>
  <si>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</si>
  <si>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</si>
  <si>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</si>
  <si>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</si>
  <si>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</si>
  <si>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</si>
  <si>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</si>
  <si>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</si>
  <si>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</si>
  <si>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</si>
  <si>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</si>
  <si>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</si>
  <si>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</si>
  <si>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</si>
  <si>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</si>
  <si>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</si>
  <si>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</si>
  <si>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</si>
  <si>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</si>
  <si>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</si>
  <si>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</si>
  <si>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</si>
  <si>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</si>
  <si>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</si>
  <si>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</si>
  <si>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</si>
  <si>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</si>
  <si>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</si>
  <si>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</si>
  <si>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</si>
  <si>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</si>
  <si>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</si>
  <si>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</si>
  <si>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</si>
  <si>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</si>
  <si>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</si>
  <si>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</si>
  <si>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</si>
  <si>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</si>
  <si>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</si>
  <si>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</si>
  <si>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</si>
  <si>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</si>
  <si>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</si>
  <si>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</si>
  <si>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</si>
  <si>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</si>
  <si>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</si>
  <si>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</si>
  <si>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</si>
  <si>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</si>
  <si>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</si>
  <si>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</si>
  <si>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</si>
  <si>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</si>
  <si>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</si>
  <si>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</si>
  <si>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</si>
  <si>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</si>
  <si>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</si>
  <si>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</si>
  <si>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</si>
  <si>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</si>
  <si>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</si>
  <si>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</si>
  <si>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</si>
  <si>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</si>
  <si>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</si>
  <si>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</si>
  <si>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</si>
  <si>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</si>
  <si>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</si>
  <si>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</si>
  <si>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</si>
  <si>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</si>
  <si>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</si>
  <si>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</si>
  <si>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</si>
  <si>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</si>
  <si>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</si>
  <si>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</si>
  <si>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</si>
  <si>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</si>
  <si>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</si>
  <si>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</si>
  <si>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</si>
  <si>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</si>
  <si>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</si>
  <si>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</si>
  <si>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</si>
  <si>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</si>
  <si>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</si>
  <si>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</si>
  <si>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</si>
  <si>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</si>
  <si>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</si>
  <si>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</si>
  <si>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</si>
  <si>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</si>
  <si>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</si>
  <si>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</si>
  <si>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</si>
  <si>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</si>
  <si>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</si>
  <si>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</si>
  <si>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</si>
  <si>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</si>
  <si>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</si>
  <si>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</si>
  <si>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</si>
  <si>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</si>
  <si>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</si>
  <si>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</si>
  <si>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</si>
  <si>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</si>
  <si>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</si>
  <si>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</si>
  <si>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</si>
  <si>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</si>
  <si>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</si>
  <si>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</si>
  <si>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</si>
  <si>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</si>
  <si>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</si>
  <si>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</si>
  <si>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</si>
  <si>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</si>
  <si>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</si>
  <si>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</si>
  <si>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</si>
  <si>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</si>
  <si>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</si>
  <si>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</si>
  <si>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</si>
  <si>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</si>
  <si>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</si>
  <si>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</si>
  <si>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</si>
  <si>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</si>
  <si>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</si>
  <si>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</si>
  <si>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</si>
  <si>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</si>
  <si>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</si>
  <si>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</si>
  <si>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</si>
  <si>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</si>
  <si>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</si>
  <si>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</si>
  <si>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</si>
  <si>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</si>
  <si>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</si>
  <si>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</si>
  <si>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</si>
  <si>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</si>
  <si>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</si>
  <si>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</si>
  <si>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</si>
  <si>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</si>
  <si>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</si>
  <si>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</si>
  <si>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</si>
  <si>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</si>
  <si>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</si>
  <si>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</si>
  <si>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</si>
  <si>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</si>
  <si>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</si>
  <si>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</si>
  <si>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</si>
  <si>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</si>
  <si>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</si>
  <si>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</si>
  <si>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</si>
  <si>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</si>
  <si>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</si>
  <si>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</si>
  <si>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</si>
  <si>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</si>
  <si>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</si>
  <si>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</si>
  <si>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</si>
  <si>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</si>
  <si>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</si>
  <si>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</si>
  <si>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</si>
  <si>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</si>
  <si>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</si>
  <si>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</si>
  <si>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</si>
  <si>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</si>
  <si>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</si>
  <si>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</si>
  <si>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</si>
  <si>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</si>
  <si>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</si>
  <si>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</si>
  <si>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</si>
  <si>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</si>
  <si>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</si>
  <si>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</si>
  <si>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</si>
  <si>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</si>
  <si>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</si>
  <si>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</si>
  <si>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</si>
  <si>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</si>
  <si>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</si>
  <si>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</si>
  <si>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</si>
  <si>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</si>
  <si>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</si>
  <si>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</si>
  <si>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</si>
  <si>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</si>
  <si>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</si>
  <si>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</si>
  <si>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</si>
  <si>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</si>
  <si>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</si>
  <si>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</si>
  <si>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</si>
  <si>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</si>
  <si>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</si>
  <si>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</si>
  <si>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</si>
  <si>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</si>
  <si>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</si>
  <si>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</si>
  <si>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</si>
  <si>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</si>
  <si>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</si>
  <si>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</si>
  <si>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</si>
  <si>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</si>
  <si>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</si>
  <si>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</si>
  <si>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</si>
  <si>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</si>
  <si>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</si>
  <si>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</si>
  <si>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</si>
  <si>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</si>
  <si>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</si>
  <si>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</si>
  <si>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</si>
  <si>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</si>
  <si>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</si>
  <si>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</si>
  <si>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</si>
  <si>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</si>
  <si>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</si>
  <si>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</si>
  <si>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</si>
  <si>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</si>
  <si>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</si>
  <si>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</si>
  <si>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</si>
  <si>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</si>
  <si>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</si>
  <si>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</si>
  <si>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</si>
  <si>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</si>
  <si>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</si>
  <si>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</si>
  <si>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</si>
  <si>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</si>
  <si>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</si>
  <si>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</si>
  <si>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</si>
  <si>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</si>
  <si>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</si>
  <si>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</si>
  <si>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</si>
  <si>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</si>
  <si>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</si>
  <si>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</si>
  <si>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</si>
  <si>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</si>
  <si>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</si>
  <si>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</si>
  <si>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</si>
  <si>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</si>
  <si>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</si>
  <si>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</si>
  <si>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</si>
  <si>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</si>
  <si>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</si>
  <si>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</si>
  <si>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</si>
  <si>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</si>
  <si>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</si>
  <si>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</si>
  <si>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</si>
  <si>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</si>
  <si>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</si>
  <si>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</si>
  <si>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</si>
  <si>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</si>
  <si>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</si>
  <si>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</si>
  <si>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</si>
  <si>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</si>
  <si>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</si>
  <si>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</si>
  <si>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</si>
  <si>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</si>
  <si>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</si>
  <si>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</si>
  <si>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</si>
  <si>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</si>
  <si>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</si>
  <si>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</si>
  <si>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</si>
  <si>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</si>
  <si>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</si>
  <si>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</si>
  <si>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</si>
  <si>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</si>
  <si>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</si>
  <si>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</si>
  <si>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</si>
  <si>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</si>
  <si>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</si>
  <si>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</si>
  <si>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</si>
  <si>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</si>
  <si>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</si>
  <si>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</si>
  <si>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</si>
  <si>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</si>
  <si>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</si>
  <si>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</si>
  <si>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</si>
  <si>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</si>
  <si>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</si>
  <si>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</si>
  <si>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</si>
  <si>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</si>
  <si>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</si>
  <si>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</si>
  <si>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</si>
  <si>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</si>
  <si>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</si>
  <si>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</si>
  <si>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</si>
  <si>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</si>
  <si>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</si>
  <si>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</si>
  <si>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</si>
  <si>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</si>
  <si>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</si>
  <si>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</si>
  <si>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</si>
  <si>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</si>
  <si>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</si>
  <si>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</si>
  <si>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</si>
  <si>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</si>
  <si>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</si>
  <si>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</si>
  <si>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</si>
  <si>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</si>
  <si>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</si>
  <si>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</si>
  <si>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</si>
  <si>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</si>
  <si>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</si>
  <si>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</si>
  <si>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</si>
  <si>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</si>
  <si>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</si>
  <si>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</si>
  <si>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</si>
  <si>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</si>
  <si>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</si>
  <si>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</si>
  <si>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</si>
  <si>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</si>
  <si>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</si>
  <si>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</si>
  <si>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</si>
  <si>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</si>
  <si>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</si>
  <si>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</si>
  <si>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</si>
  <si>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</si>
  <si>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</si>
  <si>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</si>
  <si>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</si>
  <si>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</si>
  <si>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</si>
  <si>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</si>
  <si>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</si>
  <si>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</si>
  <si>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</si>
  <si>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</si>
  <si>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</si>
  <si>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</si>
  <si>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</si>
  <si>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</si>
  <si>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</si>
  <si>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</si>
  <si>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</si>
  <si>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</si>
  <si>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</si>
  <si>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</si>
  <si>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</si>
  <si>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</si>
  <si>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</si>
  <si>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</si>
  <si>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</si>
  <si>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</si>
  <si>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</si>
  <si>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</si>
  <si>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</si>
  <si>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</si>
  <si>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</si>
  <si>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</si>
  <si>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</si>
  <si>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</si>
  <si>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</si>
  <si>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</si>
  <si>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</si>
  <si>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</si>
  <si>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</si>
  <si>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</si>
  <si>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</si>
  <si>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</si>
  <si>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</si>
  <si>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</si>
  <si>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</si>
  <si>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</si>
  <si>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</si>
  <si>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</si>
  <si>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</si>
  <si>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</si>
  <si>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</si>
  <si>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</si>
  <si>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</si>
  <si>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</si>
  <si>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</si>
  <si>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</si>
  <si>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</si>
  <si>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</si>
  <si>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</si>
  <si>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</si>
  <si>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</si>
  <si>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</si>
  <si>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</si>
  <si>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</si>
  <si>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</si>
  <si>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</si>
  <si>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</si>
  <si>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</si>
  <si>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</si>
  <si>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</si>
  <si>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</si>
  <si>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</si>
  <si>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</si>
  <si>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</si>
  <si>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</si>
  <si>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</si>
  <si>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</si>
  <si>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</si>
  <si>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</si>
  <si>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</si>
  <si>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</si>
  <si>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</si>
  <si>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</si>
  <si>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</si>
  <si>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</si>
  <si>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</si>
  <si>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</si>
  <si>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</si>
  <si>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</si>
  <si>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</si>
  <si>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</si>
  <si>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</si>
  <si>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</si>
  <si>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</si>
  <si>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</si>
  <si>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</si>
  <si>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</si>
  <si>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</si>
  <si>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</si>
  <si>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</si>
  <si>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</si>
  <si>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</si>
  <si>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</si>
  <si>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</si>
  <si>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</si>
  <si>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</si>
  <si>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</si>
  <si>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</si>
  <si>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</si>
  <si>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</si>
  <si>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</si>
  <si>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</si>
  <si>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</si>
  <si>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</si>
  <si>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</si>
  <si>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</si>
  <si>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</si>
  <si>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</si>
  <si>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</si>
  <si>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</si>
  <si>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</si>
  <si>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</si>
  <si>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</si>
  <si>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</si>
  <si>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</si>
  <si>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</si>
  <si>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</si>
  <si>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</si>
  <si>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</si>
  <si>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</si>
  <si>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</si>
  <si>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</si>
  <si>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</si>
  <si>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</si>
  <si>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</si>
  <si>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</si>
  <si>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</si>
  <si>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</si>
  <si>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</si>
  <si>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</si>
  <si>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</si>
  <si>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</si>
  <si>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</si>
  <si>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</si>
  <si>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</si>
  <si>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</si>
  <si>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</si>
  <si>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</si>
  <si>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</si>
  <si>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</si>
  <si>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</si>
  <si>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</si>
  <si>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</si>
  <si>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</si>
  <si>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</si>
  <si>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</si>
  <si>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</si>
  <si>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</si>
  <si>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</si>
  <si>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</si>
  <si>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</si>
  <si>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</si>
  <si>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</si>
  <si>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</si>
  <si>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</si>
  <si>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</si>
  <si>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</si>
  <si>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</si>
  <si>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</si>
  <si>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</si>
  <si>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</si>
  <si>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</si>
  <si>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</si>
  <si>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</si>
  <si>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</si>
  <si>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</si>
  <si>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</si>
  <si>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</si>
  <si>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</si>
  <si>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</si>
  <si>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</si>
  <si>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</si>
  <si>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</si>
  <si>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</si>
  <si>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</si>
  <si>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</si>
  <si>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</si>
  <si>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</si>
  <si>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</si>
  <si>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</si>
  <si>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</si>
  <si>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</si>
  <si>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</si>
  <si>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</si>
  <si>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</si>
  <si>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</si>
  <si>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</si>
  <si>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</si>
  <si>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</si>
  <si>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</si>
  <si>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</si>
  <si>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</si>
  <si>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</si>
  <si>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</si>
  <si>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</si>
  <si>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</si>
  <si>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</si>
  <si>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</si>
  <si>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</si>
  <si>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</si>
  <si>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</si>
  <si>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</si>
  <si>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</si>
  <si>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</si>
  <si>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</si>
  <si>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</si>
  <si>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</si>
  <si>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</si>
  <si>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</si>
  <si>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</si>
  <si>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</si>
  <si>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</si>
  <si>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</si>
  <si>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</si>
  <si>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</si>
  <si>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</si>
  <si>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</si>
  <si>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</si>
  <si>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</si>
  <si>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</si>
  <si>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</si>
  <si>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</si>
  <si>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</si>
  <si>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</si>
  <si>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</si>
  <si>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</si>
  <si>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</si>
  <si>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</si>
  <si>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</si>
  <si>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</si>
  <si>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</si>
  <si>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</si>
  <si>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</si>
  <si>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</si>
  <si>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</si>
  <si>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</si>
  <si>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</si>
  <si>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</si>
  <si>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</si>
  <si>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</si>
  <si>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</si>
  <si>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</si>
  <si>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</si>
  <si>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</si>
  <si>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</si>
  <si>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</si>
  <si>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</si>
  <si>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</si>
  <si>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</si>
  <si>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</si>
  <si>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</si>
  <si>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</si>
  <si>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</si>
  <si>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</si>
  <si>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</si>
  <si>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</si>
  <si>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</si>
  <si>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</si>
  <si>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</si>
  <si>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</si>
  <si>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</si>
  <si>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</si>
  <si>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</si>
  <si>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</si>
  <si>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</si>
  <si>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</si>
  <si>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</si>
  <si>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</si>
  <si>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</si>
  <si>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</si>
  <si>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</si>
  <si>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</si>
  <si>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</si>
  <si>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</si>
  <si>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</si>
  <si>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</si>
  <si>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</si>
  <si>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</si>
  <si>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</si>
  <si>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</si>
  <si>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</si>
  <si>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</si>
  <si>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</si>
  <si>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</si>
  <si>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</si>
  <si>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</si>
  <si>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</si>
  <si>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</si>
  <si>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</si>
  <si>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</si>
  <si>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</si>
  <si>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</si>
  <si>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</si>
  <si>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</si>
  <si>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</si>
  <si>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</si>
  <si>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</si>
  <si>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</si>
  <si>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</si>
  <si>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</si>
  <si>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</si>
  <si>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</si>
  <si>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</si>
  <si>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</si>
  <si>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</si>
  <si>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</si>
  <si>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</si>
  <si>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</si>
  <si>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</si>
  <si>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</si>
  <si>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</si>
  <si>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</si>
  <si>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</si>
  <si>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</si>
  <si>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</si>
  <si>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</si>
  <si>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</si>
  <si>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</si>
  <si>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</si>
  <si>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</si>
  <si>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</si>
  <si>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</si>
  <si>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</si>
  <si>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</si>
  <si>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</si>
  <si>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</si>
  <si>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</si>
  <si>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</si>
  <si>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</si>
  <si>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</si>
  <si>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</si>
  <si>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</si>
  <si>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</si>
  <si>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</si>
  <si>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</si>
  <si>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</si>
  <si>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</si>
  <si>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</si>
  <si>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</si>
  <si>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</si>
  <si>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</si>
  <si>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</si>
  <si>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</si>
  <si>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</si>
  <si>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</si>
  <si>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</si>
  <si>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</si>
  <si>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</si>
  <si>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</si>
  <si>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</si>
  <si>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</si>
  <si>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</si>
  <si>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</si>
  <si>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</si>
  <si>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</si>
  <si>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</si>
  <si>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</si>
  <si>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</si>
  <si>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</si>
  <si>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</si>
  <si>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</si>
  <si>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</si>
  <si>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</si>
  <si>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</si>
  <si>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</si>
  <si>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</si>
  <si>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</si>
  <si>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</si>
  <si>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</si>
  <si>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</si>
  <si>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</si>
  <si>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</si>
  <si>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</si>
  <si>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</si>
  <si>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</si>
  <si>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</si>
  <si>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</si>
  <si>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</si>
  <si>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</si>
  <si>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</si>
  <si>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</si>
  <si>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</si>
  <si>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</si>
  <si>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</si>
  <si>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</si>
  <si>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</si>
  <si>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</si>
  <si>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</si>
  <si>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</si>
  <si>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</si>
  <si>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</si>
  <si>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</si>
  <si>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</si>
  <si>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</si>
  <si>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</si>
  <si>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</si>
  <si>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</si>
  <si>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</si>
  <si>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</si>
  <si>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</si>
  <si>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</si>
  <si>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</si>
  <si>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</si>
  <si>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</si>
  <si>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</si>
  <si>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</si>
  <si>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</si>
  <si>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</si>
  <si>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</si>
  <si>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</si>
  <si>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</si>
  <si>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</si>
  <si>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</si>
  <si>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</si>
  <si>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</si>
  <si>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</si>
  <si>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</si>
  <si>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</si>
  <si>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</si>
  <si>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</si>
  <si>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</si>
  <si>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</si>
  <si>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</si>
  <si>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</si>
  <si>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</si>
  <si>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</si>
  <si>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</si>
  <si>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</si>
  <si>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</si>
  <si>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</si>
  <si>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</si>
  <si>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</si>
  <si>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</si>
  <si>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</si>
  <si>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</si>
  <si>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</si>
  <si>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</si>
  <si>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</si>
  <si>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</si>
  <si>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</si>
  <si>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</si>
  <si>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</si>
  <si>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</si>
  <si>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</si>
  <si>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</si>
  <si>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</si>
  <si>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</si>
  <si>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</si>
  <si>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</si>
  <si>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</si>
  <si>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</si>
  <si>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</si>
  <si>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</si>
  <si>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</si>
  <si>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</si>
  <si>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</si>
  <si>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</si>
  <si>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</si>
  <si>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</si>
  <si>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</si>
  <si>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</si>
  <si>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</si>
  <si>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</si>
  <si>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</si>
  <si>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</si>
  <si>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</si>
  <si>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</si>
  <si>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</si>
  <si>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</si>
  <si>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</si>
  <si>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</si>
  <si>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</si>
  <si>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</si>
  <si>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</si>
  <si>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</si>
  <si>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</si>
  <si>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</si>
  <si>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</si>
  <si>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</si>
  <si>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</si>
  <si>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</si>
  <si>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</si>
  <si>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</si>
  <si>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</si>
  <si>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</si>
  <si>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</si>
  <si>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</si>
  <si>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</si>
  <si>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</si>
  <si>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</si>
  <si>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</si>
  <si>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</si>
  <si>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</si>
  <si>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</si>
  <si>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</si>
  <si>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</si>
  <si>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</si>
  <si>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</si>
  <si>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</si>
  <si>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</si>
  <si>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</si>
  <si>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</si>
  <si>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</si>
  <si>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</si>
  <si>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</si>
  <si>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</si>
  <si>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</si>
  <si>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</si>
  <si>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</si>
  <si>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</si>
  <si>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</si>
  <si>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</si>
  <si>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</si>
  <si>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</si>
  <si>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</si>
  <si>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</si>
  <si>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</si>
  <si>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</si>
  <si>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</si>
  <si>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</si>
  <si>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</si>
  <si>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</si>
  <si>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</si>
  <si>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</si>
  <si>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</si>
  <si>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</si>
  <si>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</si>
  <si>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</si>
  <si>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</si>
  <si>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</si>
  <si>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</si>
  <si>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</si>
  <si>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</si>
  <si>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</si>
  <si>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</si>
  <si>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</si>
  <si>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</si>
  <si>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</si>
  <si>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</si>
  <si>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</si>
  <si>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</si>
  <si>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</si>
  <si>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</si>
  <si>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</si>
  <si>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</si>
  <si>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</si>
  <si>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</si>
  <si>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</si>
  <si>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</si>
  <si>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</si>
  <si>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</si>
  <si>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</si>
  <si>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</si>
  <si>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</si>
  <si>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</si>
  <si>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</si>
  <si>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</si>
  <si>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</si>
  <si>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</si>
  <si>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</si>
  <si>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</si>
  <si>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</si>
  <si>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</si>
  <si>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</si>
  <si>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</si>
  <si>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</si>
  <si>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</si>
  <si>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</si>
  <si>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</si>
  <si>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</si>
  <si>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</si>
  <si>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</si>
  <si>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</si>
  <si>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</si>
  <si>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</si>
  <si>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</si>
  <si>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</si>
  <si>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</si>
  <si>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</si>
  <si>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</si>
  <si>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</si>
  <si>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</si>
  <si>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</si>
  <si>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</si>
  <si>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</si>
  <si>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</si>
  <si>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</si>
  <si>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</si>
  <si>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</si>
  <si>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</si>
  <si>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</si>
  <si>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</si>
  <si>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</si>
  <si>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</si>
  <si>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</si>
  <si>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</si>
  <si>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</si>
  <si>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</si>
  <si>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</si>
  <si>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</si>
  <si>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</si>
  <si>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</si>
  <si>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</si>
  <si>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</si>
  <si>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</si>
  <si>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</si>
  <si>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</si>
  <si>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</si>
  <si>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</si>
  <si>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</si>
  <si>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</si>
  <si>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</si>
  <si>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</si>
  <si>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</si>
  <si>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</si>
  <si>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</si>
  <si>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</si>
  <si>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</si>
  <si>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</si>
  <si>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</si>
  <si>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</si>
  <si>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</si>
  <si>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</si>
  <si>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</si>
  <si>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</si>
  <si>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</si>
  <si>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</si>
  <si>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</si>
  <si>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</si>
  <si>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</si>
  <si>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</si>
  <si>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</si>
  <si>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</si>
  <si>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</si>
  <si>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</si>
  <si>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</si>
  <si>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</si>
  <si>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</si>
  <si>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</si>
  <si>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</si>
  <si>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</si>
  <si>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</si>
  <si>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</si>
  <si>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</si>
  <si>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</si>
  <si>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</si>
  <si>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</si>
  <si>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</si>
  <si>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</si>
  <si>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</si>
  <si>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</si>
  <si>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</si>
  <si>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</si>
  <si>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</si>
  <si>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</si>
  <si>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</si>
  <si>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</si>
  <si>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</si>
  <si>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</si>
  <si>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</si>
  <si>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</si>
  <si>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</si>
  <si>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</si>
  <si>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</si>
  <si>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</si>
  <si>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</si>
  <si>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</si>
  <si>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</si>
  <si>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</si>
  <si>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</si>
  <si>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</si>
  <si>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</si>
  <si>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</si>
  <si>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</si>
  <si>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</si>
  <si>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</si>
  <si>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</si>
  <si>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</si>
  <si>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</si>
  <si>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</si>
  <si>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</si>
  <si>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</si>
  <si>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</si>
  <si>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</si>
  <si>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</si>
  <si>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</si>
  <si>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</si>
  <si>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</si>
  <si>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</si>
  <si>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</si>
  <si>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</si>
  <si>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</si>
  <si>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</si>
  <si>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</si>
  <si>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</si>
  <si>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</si>
  <si>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</si>
  <si>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</si>
  <si>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</si>
  <si>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</si>
  <si>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</si>
  <si>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</si>
  <si>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</si>
  <si>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</si>
  <si>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</si>
  <si>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</si>
  <si>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</si>
  <si>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</si>
  <si>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</si>
  <si>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</si>
  <si>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</si>
  <si>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</si>
  <si>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</si>
  <si>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</si>
  <si>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</si>
  <si>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</si>
  <si>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</si>
  <si>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</si>
  <si>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</si>
  <si>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</si>
  <si>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</si>
  <si>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</si>
  <si>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</si>
  <si>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</si>
  <si>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</si>
  <si>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</si>
  <si>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</si>
  <si>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</si>
  <si>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</si>
  <si>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</si>
  <si>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</si>
  <si>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</si>
  <si>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</si>
  <si>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</si>
  <si>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</si>
  <si>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</si>
  <si>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</si>
  <si>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</si>
  <si>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</si>
  <si>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</si>
  <si>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</si>
  <si>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</si>
  <si>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</si>
  <si>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</si>
  <si>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</si>
  <si>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</si>
  <si>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</si>
  <si>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</si>
  <si>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</si>
  <si>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</si>
  <si>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</si>
  <si>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</si>
  <si>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</si>
  <si>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</si>
  <si>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</si>
  <si>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</si>
  <si>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</si>
  <si>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</si>
  <si>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</si>
  <si>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</si>
  <si>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</si>
  <si>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</si>
  <si>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</si>
  <si>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</si>
  <si>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</si>
  <si>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</si>
  <si>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</si>
  <si>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</si>
  <si>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</si>
  <si>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</si>
  <si>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</si>
  <si>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</si>
  <si>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</si>
  <si>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</si>
  <si>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</si>
  <si>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</si>
  <si>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</si>
  <si>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</si>
  <si>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</si>
  <si>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</si>
  <si>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</si>
  <si>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</si>
  <si>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</si>
  <si>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</si>
  <si>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</si>
  <si>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</si>
  <si>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</si>
  <si>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</si>
  <si>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</si>
  <si>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</si>
  <si>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</si>
  <si>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</si>
  <si>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</si>
  <si>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</si>
  <si>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</si>
  <si>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</si>
  <si>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</si>
  <si>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</si>
  <si>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</si>
  <si>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</si>
  <si>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</si>
  <si>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</si>
  <si>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</si>
  <si>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</si>
  <si>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</si>
  <si>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</si>
  <si>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</si>
  <si>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</si>
  <si>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</si>
  <si>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</si>
  <si>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</si>
  <si>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</si>
  <si>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</si>
  <si>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</si>
  <si>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</si>
  <si>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</si>
  <si>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</si>
  <si>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</si>
  <si>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</si>
  <si>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</si>
  <si>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</si>
  <si>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</si>
  <si>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</si>
  <si>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</si>
  <si>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</si>
  <si>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</si>
  <si>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</si>
  <si>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</si>
  <si>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</si>
  <si>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</si>
  <si>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</si>
  <si>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</si>
  <si>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</si>
  <si>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</si>
  <si>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</si>
  <si>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</si>
  <si>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</si>
  <si>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</si>
  <si>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</si>
  <si>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</si>
  <si>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</si>
  <si>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</si>
  <si>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</si>
  <si>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</si>
  <si>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</si>
  <si>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</si>
  <si>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</si>
  <si>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</si>
  <si>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</si>
  <si>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</si>
  <si>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</si>
  <si>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</si>
  <si>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</si>
  <si>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</si>
  <si>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</si>
  <si>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</si>
  <si>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</si>
  <si>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</si>
  <si>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</si>
  <si>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</si>
  <si>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</si>
  <si>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</si>
  <si>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</si>
  <si>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</si>
  <si>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</si>
  <si>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</si>
  <si>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</si>
  <si>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</si>
  <si>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</si>
  <si>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</si>
  <si>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</si>
  <si>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</si>
  <si>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</si>
  <si>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</si>
  <si>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</si>
  <si>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</si>
  <si>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</si>
  <si>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</si>
  <si>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</si>
  <si>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</si>
  <si>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</si>
  <si>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</si>
  <si>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</si>
  <si>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</si>
  <si>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</si>
  <si>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</si>
  <si>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</si>
  <si>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</si>
  <si>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</si>
  <si>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</si>
  <si>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</si>
  <si>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</si>
  <si>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</si>
  <si>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</si>
  <si>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</si>
  <si>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</si>
  <si>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</si>
  <si>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</si>
  <si>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</si>
  <si>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</si>
  <si>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</si>
  <si>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</si>
  <si>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</si>
  <si>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</si>
  <si>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</si>
  <si>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</si>
  <si>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</si>
  <si>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</si>
  <si>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</si>
  <si>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</si>
  <si>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</si>
  <si>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</si>
  <si>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</si>
  <si>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</si>
  <si>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</si>
  <si>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</si>
  <si>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</si>
  <si>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</si>
  <si>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</si>
  <si>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</si>
  <si>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</si>
  <si>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</si>
  <si>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</si>
  <si>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</si>
  <si>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</si>
  <si>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</si>
  <si>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</si>
  <si>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</si>
  <si>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</si>
  <si>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</si>
  <si>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</si>
  <si>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</si>
  <si>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</si>
  <si>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</si>
  <si>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</si>
  <si>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</si>
  <si>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</si>
  <si>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</si>
  <si>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</si>
  <si>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</si>
  <si>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</si>
  <si>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</si>
  <si>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</si>
  <si>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</si>
  <si>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</si>
  <si>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</si>
  <si>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</si>
  <si>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</si>
  <si>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</si>
  <si>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</si>
  <si>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</si>
  <si>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</si>
  <si>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</si>
  <si>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</si>
  <si>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</si>
  <si>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</si>
  <si>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</si>
  <si>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</si>
  <si>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</si>
  <si>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</si>
  <si>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</si>
  <si>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</si>
  <si>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</si>
  <si>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</si>
  <si>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</si>
  <si>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</si>
  <si>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</si>
  <si>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</si>
  <si>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</si>
  <si>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</si>
  <si>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</si>
  <si>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</si>
  <si>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</si>
  <si>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</si>
  <si>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</si>
  <si>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</si>
  <si>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</si>
  <si>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</si>
  <si>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</si>
  <si>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</si>
  <si>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</si>
  <si>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</si>
  <si>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</si>
  <si>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</si>
  <si>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</si>
  <si>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</si>
  <si>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</si>
  <si>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</si>
  <si>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</si>
  <si>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</si>
  <si>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</si>
  <si>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</si>
  <si>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</si>
  <si>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</si>
  <si>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</si>
  <si>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</si>
  <si>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</si>
  <si>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</si>
  <si>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</si>
  <si>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</si>
  <si>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</si>
  <si>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</si>
  <si>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</si>
  <si>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</si>
  <si>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</si>
  <si>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</si>
  <si>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</si>
  <si>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</si>
  <si>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</si>
  <si>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</si>
  <si>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</si>
  <si>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</si>
  <si>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</si>
  <si>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</si>
  <si>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</si>
  <si>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</si>
  <si>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</si>
  <si>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</si>
  <si>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</si>
  <si>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</si>
  <si>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</si>
  <si>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</si>
  <si>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</si>
  <si>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</si>
  <si>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</si>
  <si>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</si>
  <si>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</si>
  <si>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</si>
  <si>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</si>
  <si>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</si>
  <si>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</si>
  <si>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</si>
  <si>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</si>
  <si>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</si>
  <si>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</si>
  <si>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</si>
  <si>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</si>
  <si>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</si>
  <si>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</si>
  <si>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</si>
  <si>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</si>
  <si>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</si>
  <si>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</si>
  <si>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</si>
  <si>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</si>
  <si>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</si>
  <si>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</si>
  <si>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</si>
  <si>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</si>
  <si>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</si>
  <si>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</si>
  <si>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</si>
  <si>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</si>
  <si>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</si>
  <si>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</si>
  <si>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</si>
  <si>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</si>
  <si>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</si>
  <si>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</si>
  <si>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</si>
  <si>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</si>
  <si>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</si>
  <si>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</si>
  <si>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</si>
  <si>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</si>
  <si>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</si>
  <si>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</si>
  <si>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</si>
  <si>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</si>
  <si>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</si>
  <si>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</si>
  <si>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</si>
  <si>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</si>
  <si>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</si>
  <si>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</si>
  <si>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</si>
  <si>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</si>
  <si>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</si>
  <si>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</si>
  <si>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</si>
  <si>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</si>
  <si>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</si>
  <si>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</si>
  <si>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</si>
  <si>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</si>
  <si>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</si>
  <si>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</si>
  <si>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</si>
  <si>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</si>
  <si>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</si>
  <si>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</si>
  <si>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</si>
  <si>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</si>
  <si>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</si>
  <si>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</si>
  <si>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</si>
  <si>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</si>
  <si>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</si>
  <si>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</si>
  <si>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</si>
  <si>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</si>
  <si>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</si>
  <si>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</si>
  <si>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</si>
  <si>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</si>
  <si>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</si>
  <si>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</si>
  <si>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</si>
  <si>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</si>
  <si>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</si>
  <si>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</si>
  <si>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</si>
  <si>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</si>
  <si>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</si>
  <si>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</si>
  <si>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</si>
  <si>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</si>
  <si>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</si>
  <si>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</si>
  <si>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</si>
  <si>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</si>
  <si>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</si>
  <si>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</si>
  <si>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</si>
  <si>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</si>
  <si>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</si>
  <si>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</si>
  <si>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</si>
  <si>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</si>
  <si>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</si>
  <si>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</si>
  <si>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</si>
  <si>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</si>
  <si>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</si>
  <si>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</si>
  <si>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</si>
  <si>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</si>
  <si>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</si>
  <si>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</si>
  <si>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</si>
  <si>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</si>
  <si>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</si>
  <si>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</si>
  <si>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</si>
  <si>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</si>
  <si>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</si>
  <si>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</si>
  <si>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</si>
  <si>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</si>
  <si>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</si>
  <si>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</si>
  <si>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</si>
  <si>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</si>
  <si>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</si>
  <si>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</si>
  <si>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</si>
  <si>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</si>
  <si>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</si>
  <si>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</si>
  <si>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</si>
  <si>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</si>
  <si>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</si>
  <si>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</si>
  <si>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</si>
  <si>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</si>
  <si>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</si>
  <si>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</si>
  <si>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</si>
  <si>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</si>
  <si>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</si>
  <si>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</si>
  <si>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</si>
  <si>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</si>
  <si>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</si>
  <si>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</si>
  <si>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</si>
  <si>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</si>
  <si>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</si>
  <si>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</si>
  <si>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</si>
  <si>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</si>
  <si>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</si>
  <si>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</si>
  <si>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</si>
  <si>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</si>
  <si>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</si>
  <si>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</si>
  <si>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</si>
  <si>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</si>
  <si>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</si>
  <si>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</si>
  <si>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</si>
  <si>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</si>
  <si>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</si>
  <si>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</si>
  <si>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</si>
  <si>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</si>
  <si>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</si>
  <si>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</si>
  <si>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</si>
  <si>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</si>
  <si>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</si>
  <si>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</si>
  <si>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</si>
  <si>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</si>
  <si>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</si>
  <si>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</si>
  <si>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</si>
  <si>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</si>
  <si>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</si>
  <si>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</si>
  <si>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</si>
  <si>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</si>
  <si>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</si>
  <si>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</si>
  <si>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</si>
  <si>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</si>
  <si>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</si>
  <si>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</si>
  <si>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</si>
  <si>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</si>
  <si>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</si>
  <si>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</si>
  <si>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</si>
  <si>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</si>
  <si>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</si>
  <si>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</si>
  <si>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</si>
  <si>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</si>
  <si>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</si>
  <si>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</si>
  <si>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</si>
  <si>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</si>
  <si>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</si>
  <si>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</si>
  <si>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</si>
  <si>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</si>
  <si>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</si>
  <si>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</si>
  <si>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</si>
  <si>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</si>
  <si>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</si>
  <si>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</si>
  <si>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</si>
  <si>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</si>
  <si>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</si>
  <si>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</si>
  <si>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</si>
  <si>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</si>
  <si>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</si>
  <si>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</si>
  <si>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</si>
  <si>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</si>
  <si>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</si>
  <si>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</si>
  <si>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</si>
  <si>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</si>
  <si>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</si>
  <si>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</si>
  <si>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</si>
  <si>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</si>
  <si>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</si>
  <si>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</si>
  <si>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</si>
  <si>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</si>
  <si>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</si>
  <si>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</si>
  <si>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</si>
  <si>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</si>
  <si>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</si>
  <si>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</si>
  <si>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</si>
  <si>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</si>
  <si>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</si>
  <si>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</si>
  <si>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</si>
  <si>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</si>
  <si>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</si>
  <si>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</si>
  <si>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</si>
  <si>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</si>
  <si>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</si>
  <si>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</si>
  <si>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</si>
  <si>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</si>
  <si>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</si>
  <si>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</si>
  <si>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</si>
  <si>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</si>
  <si>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</si>
  <si>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</si>
  <si>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</si>
  <si>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</si>
  <si>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</si>
  <si>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</si>
  <si>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</si>
  <si>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</si>
  <si>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</si>
  <si>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</si>
  <si>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</si>
  <si>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</si>
  <si>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</si>
  <si>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</si>
  <si>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</si>
  <si>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</si>
  <si>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</si>
  <si>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</si>
  <si>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</si>
  <si>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</si>
  <si>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</si>
  <si>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</si>
  <si>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</si>
  <si>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</si>
  <si>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</si>
  <si>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</si>
  <si>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</si>
  <si>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</si>
  <si>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</si>
  <si>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</si>
  <si>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</si>
  <si>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</si>
  <si>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</si>
  <si>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</si>
  <si>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</si>
  <si>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</si>
  <si>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</si>
  <si>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</si>
  <si>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</si>
  <si>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</si>
  <si>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</si>
  <si>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</si>
  <si>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</si>
  <si>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</si>
  <si>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</si>
  <si>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</si>
  <si>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</si>
  <si>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</si>
  <si>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</si>
  <si>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</si>
  <si>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</si>
  <si>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</si>
  <si>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</si>
  <si>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</si>
  <si>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</si>
  <si>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</si>
  <si>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</si>
  <si>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</si>
  <si>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</si>
  <si>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</si>
  <si>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</si>
  <si>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</si>
  <si>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</si>
  <si>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</si>
  <si>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</si>
  <si>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</si>
  <si>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</si>
  <si>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</si>
  <si>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</si>
  <si>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</si>
  <si>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</si>
  <si>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</si>
  <si>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</si>
  <si>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</si>
  <si>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</si>
  <si>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</si>
  <si>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</si>
  <si>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</si>
  <si>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</si>
  <si>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</si>
  <si>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</si>
  <si>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</si>
  <si>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</si>
  <si>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</si>
  <si>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</si>
  <si>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</si>
  <si>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</si>
  <si>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</si>
  <si>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</si>
  <si>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</si>
  <si>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</si>
  <si>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</si>
  <si>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</si>
  <si>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</si>
  <si>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</si>
  <si>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</si>
  <si>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</si>
  <si>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</si>
  <si>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</si>
  <si>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</si>
  <si>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</si>
  <si>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</si>
  <si>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</si>
  <si>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</si>
  <si>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</si>
  <si>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</si>
  <si>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</si>
  <si>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</si>
  <si>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</si>
  <si>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</si>
  <si>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</si>
  <si>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</si>
  <si>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</si>
  <si>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</si>
  <si>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</si>
  <si>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</si>
  <si>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</si>
  <si>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</si>
  <si>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</si>
  <si>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</si>
  <si>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</si>
  <si>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</si>
  <si>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</si>
  <si>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</si>
  <si>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</si>
  <si>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</si>
  <si>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</si>
  <si>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</si>
  <si>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</si>
  <si>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</si>
  <si>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</si>
  <si>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</si>
  <si>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</si>
  <si>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</si>
  <si>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</si>
  <si>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</si>
  <si>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</si>
  <si>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</si>
  <si>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</si>
  <si>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</si>
  <si>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</si>
  <si>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</si>
  <si>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</si>
  <si>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</si>
  <si>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</si>
  <si>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</si>
  <si>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</si>
  <si>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</si>
  <si>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</si>
  <si>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</si>
  <si>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</si>
  <si>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</si>
  <si>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</si>
  <si>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</si>
  <si>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</si>
  <si>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</si>
  <si>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</si>
  <si>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</si>
  <si>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</si>
  <si>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</si>
  <si>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</si>
  <si>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</si>
  <si>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</si>
  <si>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</si>
  <si>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</si>
  <si>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</si>
  <si>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</si>
  <si>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</si>
  <si>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</si>
  <si>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</si>
  <si>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</si>
  <si>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</si>
  <si>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</si>
  <si>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</si>
  <si>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</si>
  <si>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</si>
  <si>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</si>
  <si>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</si>
  <si>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</si>
  <si>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</si>
  <si>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</si>
  <si>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</si>
  <si>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</si>
  <si>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</si>
  <si>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</si>
  <si>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</si>
  <si>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</si>
  <si>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</si>
  <si>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</si>
  <si>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</si>
  <si>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</si>
  <si>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</si>
  <si>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</si>
  <si>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</si>
  <si>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</si>
  <si>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</si>
  <si>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</si>
  <si>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</si>
  <si>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</si>
  <si>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</si>
  <si>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</si>
  <si>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</si>
  <si>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</si>
  <si>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</si>
  <si>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</si>
  <si>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</si>
  <si>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</si>
  <si>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</si>
  <si>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</si>
  <si>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</si>
  <si>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</si>
  <si>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</si>
  <si>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</si>
  <si>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</si>
  <si>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</si>
  <si>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</si>
  <si>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</si>
  <si>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</si>
  <si>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</si>
  <si>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</si>
  <si>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</si>
  <si>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</si>
  <si>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</si>
  <si>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</si>
  <si>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</si>
  <si>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</si>
  <si>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</si>
  <si>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</si>
  <si>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</si>
  <si>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</si>
  <si>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</si>
  <si>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</si>
  <si>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</si>
  <si>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</si>
  <si>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</si>
  <si>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</si>
  <si>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</si>
  <si>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</si>
  <si>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</si>
  <si>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</si>
  <si>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</si>
  <si>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</si>
  <si>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</si>
  <si>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</si>
  <si>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</si>
  <si>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</si>
  <si>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</si>
  <si>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</si>
  <si>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</si>
  <si>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</si>
  <si>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</si>
  <si>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</si>
  <si>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</si>
  <si>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</si>
  <si>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</si>
  <si>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</si>
  <si>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</si>
  <si>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</si>
  <si>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</si>
  <si>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</si>
  <si>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</si>
  <si>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</si>
  <si>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</si>
  <si>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</si>
  <si>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</si>
  <si>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</si>
  <si>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</si>
  <si>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</si>
  <si>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</si>
  <si>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</si>
  <si>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</si>
  <si>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</si>
  <si>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</si>
  <si>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</si>
  <si>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</si>
  <si>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</si>
  <si>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</si>
  <si>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</si>
  <si>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</si>
  <si>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</si>
  <si>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</si>
  <si>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</si>
  <si>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</si>
  <si>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</si>
  <si>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</si>
  <si>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</si>
  <si>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</si>
  <si>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</si>
  <si>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</si>
  <si>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</si>
  <si>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</si>
  <si>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</si>
  <si>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</si>
  <si>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</si>
  <si>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</si>
  <si>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</si>
  <si>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</si>
  <si>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</si>
  <si>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</si>
  <si>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</si>
  <si>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</si>
  <si>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</si>
  <si>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</si>
  <si>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</si>
  <si>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</si>
  <si>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</si>
  <si>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</si>
  <si>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</si>
  <si>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</si>
  <si>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</si>
  <si>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</si>
  <si>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</si>
  <si>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</si>
  <si>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</si>
  <si>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</si>
  <si>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</si>
  <si>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</si>
  <si>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</si>
  <si>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</si>
  <si>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</si>
  <si>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</si>
  <si>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</si>
  <si>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</si>
  <si>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</si>
  <si>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</si>
  <si>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</si>
  <si>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</si>
  <si>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</si>
  <si>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</si>
  <si>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</si>
  <si>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</si>
  <si>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</si>
  <si>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</si>
  <si>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</si>
  <si>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</si>
  <si>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</si>
  <si>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</si>
  <si>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</si>
  <si>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</si>
  <si>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</si>
  <si>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</si>
  <si>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</si>
  <si>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</si>
  <si>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</si>
  <si>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</si>
  <si>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</si>
  <si>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</si>
  <si>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</si>
  <si>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</si>
  <si>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</si>
  <si>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</si>
  <si>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</si>
  <si>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</si>
  <si>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</si>
  <si>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</si>
  <si>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</si>
  <si>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</si>
  <si>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</si>
  <si>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</si>
  <si>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</si>
  <si>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</si>
  <si>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</si>
  <si>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</si>
  <si>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</si>
  <si>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</si>
  <si>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</si>
  <si>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</si>
  <si>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</si>
  <si>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</si>
  <si>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</si>
  <si>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</si>
  <si>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</si>
  <si>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</si>
  <si>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</si>
  <si>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</si>
  <si>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</si>
  <si>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</si>
  <si>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</si>
  <si>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</si>
  <si>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</si>
  <si>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</si>
  <si>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</si>
  <si>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</si>
  <si>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</si>
  <si>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</si>
  <si>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</si>
  <si>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</si>
  <si>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</si>
  <si>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</si>
  <si>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</si>
  <si>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</si>
  <si>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</si>
  <si>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</si>
  <si>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</si>
  <si>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</si>
  <si>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</si>
  <si>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</si>
  <si>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</si>
  <si>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</si>
  <si>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</si>
  <si>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</si>
  <si>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</si>
  <si>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</si>
  <si>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</si>
  <si>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</si>
  <si>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</si>
  <si>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</si>
  <si>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</si>
  <si>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</si>
  <si>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</si>
  <si>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</si>
  <si>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</si>
  <si>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</si>
  <si>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</si>
  <si>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</si>
  <si>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</si>
  <si>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</si>
  <si>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</si>
  <si>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</si>
  <si>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</si>
  <si>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</si>
  <si>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</si>
  <si>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</si>
  <si>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</si>
  <si>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</si>
  <si>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</si>
  <si>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</si>
  <si>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</si>
  <si>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</si>
  <si>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</si>
  <si>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</si>
  <si>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</si>
  <si>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</si>
  <si>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</si>
  <si>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</si>
  <si>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</si>
  <si>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</si>
  <si>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</si>
  <si>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</si>
  <si>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</si>
  <si>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</si>
  <si>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</si>
  <si>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</si>
  <si>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</si>
  <si>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</si>
  <si>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</si>
  <si>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</si>
  <si>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</si>
  <si>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</si>
  <si>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</si>
  <si>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</si>
  <si>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</si>
  <si>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</si>
  <si>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</si>
  <si>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</si>
  <si>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</si>
  <si>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</si>
  <si>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</si>
  <si>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</si>
  <si>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</si>
  <si>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</si>
  <si>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</si>
  <si>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</si>
  <si>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</si>
  <si>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</si>
  <si>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</si>
  <si>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</si>
  <si>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</si>
  <si>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</si>
  <si>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</si>
  <si>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</si>
  <si>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</si>
  <si>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</si>
  <si>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</si>
  <si>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</si>
  <si>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</si>
  <si>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</si>
  <si>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</si>
  <si>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</si>
  <si>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</si>
  <si>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</si>
  <si>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</si>
  <si>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</si>
  <si>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</si>
  <si>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</si>
  <si>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</si>
  <si>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</si>
  <si>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</si>
  <si>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</si>
  <si>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</si>
  <si>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</si>
  <si>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</si>
  <si>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</si>
  <si>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</si>
  <si>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</si>
  <si>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</si>
  <si>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</si>
  <si>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</si>
  <si>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</si>
  <si>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</si>
  <si>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</si>
  <si>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</si>
  <si>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</si>
  <si>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</si>
  <si>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</si>
  <si>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</si>
  <si>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</si>
  <si>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</si>
  <si>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</si>
  <si>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</si>
  <si>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</si>
  <si>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</si>
  <si>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</si>
  <si>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</si>
  <si>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</si>
  <si>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</si>
  <si>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</si>
  <si>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</si>
  <si>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</si>
  <si>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</si>
  <si>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</si>
  <si>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</si>
  <si>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</si>
  <si>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</si>
  <si>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</si>
  <si>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</si>
  <si>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</si>
  <si>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</si>
  <si>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</si>
  <si>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</si>
  <si>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</si>
  <si>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</si>
  <si>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</si>
  <si>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</si>
  <si>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</si>
  <si>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</si>
  <si>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</si>
  <si>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</si>
  <si>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</si>
  <si>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</si>
  <si>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</si>
  <si>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</si>
  <si>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</si>
  <si>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</si>
  <si>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</si>
  <si>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</si>
  <si>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</si>
  <si>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</si>
  <si>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</si>
  <si>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</si>
  <si>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</si>
  <si>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</si>
  <si>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</si>
  <si>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</si>
  <si>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</si>
  <si>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</si>
  <si>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</si>
  <si>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</si>
  <si>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</si>
  <si>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</si>
  <si>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</si>
  <si>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</si>
  <si>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</si>
  <si>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</si>
  <si>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</si>
  <si>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</si>
  <si>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</si>
  <si>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</si>
  <si>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</si>
  <si>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</si>
  <si>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</si>
  <si>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</si>
  <si>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</si>
  <si>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</si>
  <si>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</si>
  <si>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</si>
  <si>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</si>
  <si>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</si>
  <si>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</si>
  <si>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</si>
  <si>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</si>
  <si>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</si>
  <si>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</si>
  <si>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</si>
  <si>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</si>
  <si>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</si>
  <si>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</si>
  <si>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</si>
  <si>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</si>
  <si>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</si>
  <si>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</si>
  <si>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</si>
  <si>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</si>
  <si>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</si>
  <si>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</si>
  <si>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</si>
  <si>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</si>
  <si>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</si>
  <si>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</si>
  <si>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</si>
  <si>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</si>
  <si>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</si>
  <si>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</si>
  <si>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</si>
  <si>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</si>
  <si>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</si>
  <si>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</si>
  <si>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</si>
  <si>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</si>
  <si>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</si>
  <si>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</si>
  <si>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</si>
  <si>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</si>
  <si>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</si>
  <si>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</si>
  <si>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</si>
  <si>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</si>
  <si>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</si>
  <si>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</si>
  <si>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</si>
  <si>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</si>
  <si>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</si>
  <si>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</si>
  <si>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</si>
  <si>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</si>
  <si>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</si>
  <si>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</si>
  <si>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</si>
  <si>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</si>
  <si>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</si>
  <si>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</si>
  <si>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</si>
  <si>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</si>
  <si>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</si>
  <si>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</si>
  <si>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</si>
  <si>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</si>
  <si>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</si>
  <si>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</si>
  <si>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</si>
  <si>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</si>
  <si>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</si>
  <si>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</si>
  <si>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</si>
  <si>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</si>
  <si>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</si>
  <si>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</si>
  <si>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</si>
  <si>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</si>
  <si>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</si>
  <si>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</si>
  <si>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</si>
  <si>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</si>
  <si>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</si>
  <si>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</si>
  <si>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</si>
  <si>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</si>
  <si>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</si>
  <si>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</si>
  <si>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</si>
  <si>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</si>
  <si>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</si>
  <si>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</si>
  <si>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</si>
  <si>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</si>
  <si>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</si>
  <si>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</si>
  <si>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</si>
  <si>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</si>
  <si>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</si>
  <si>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</si>
  <si>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</si>
  <si>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</si>
  <si>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</si>
  <si>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</si>
  <si>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</si>
  <si>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</si>
  <si>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</si>
  <si>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</si>
  <si>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</si>
  <si>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</si>
  <si>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</si>
  <si>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</si>
  <si>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</si>
  <si>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</si>
  <si>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</si>
  <si>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</si>
  <si>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</si>
  <si>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</si>
  <si>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</si>
  <si>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</si>
  <si>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</si>
  <si>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</si>
  <si>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</si>
  <si>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</si>
  <si>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</si>
  <si>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</si>
  <si>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</si>
  <si>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</si>
  <si>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</si>
  <si>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</si>
  <si>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</si>
  <si>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</si>
  <si>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</si>
  <si>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</si>
  <si>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</si>
  <si>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</si>
  <si>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</si>
  <si>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</si>
  <si>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</si>
  <si>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</si>
  <si>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</si>
  <si>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</si>
  <si>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</si>
  <si>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</si>
  <si>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</si>
  <si>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</si>
  <si>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</si>
  <si>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</si>
  <si>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</si>
  <si>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</si>
  <si>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</si>
  <si>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</si>
  <si>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</si>
  <si>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</si>
  <si>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</si>
  <si>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</si>
  <si>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</si>
  <si>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</si>
  <si>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</si>
  <si>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</si>
  <si>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</si>
  <si>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</si>
  <si>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</si>
  <si>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</si>
  <si>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</si>
  <si>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</si>
  <si>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</si>
  <si>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</si>
  <si>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</si>
  <si>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</si>
  <si>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</si>
  <si>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</si>
  <si>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</si>
  <si>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</si>
  <si>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</si>
  <si>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</si>
  <si>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</si>
  <si>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</si>
  <si>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</si>
  <si>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</si>
  <si>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</si>
  <si>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</si>
  <si>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</si>
  <si>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</si>
  <si>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</si>
  <si>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</si>
  <si>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</si>
  <si>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</si>
  <si>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</si>
  <si>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</si>
  <si>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</si>
  <si>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</si>
  <si>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</si>
  <si>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</si>
  <si>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</si>
  <si>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</si>
  <si>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</si>
  <si>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</si>
  <si>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</si>
  <si>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</si>
  <si>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</si>
  <si>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</si>
  <si>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</si>
  <si>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</si>
  <si>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</si>
  <si>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</si>
  <si>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</si>
  <si>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</si>
  <si>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</si>
  <si>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</si>
  <si>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</si>
  <si>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</si>
  <si>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</si>
  <si>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</si>
  <si>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</si>
  <si>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</si>
  <si>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</si>
  <si>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</si>
  <si>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</si>
  <si>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</si>
  <si>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</si>
  <si>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</si>
  <si>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</si>
  <si>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</si>
  <si>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</si>
  <si>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</si>
  <si>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</si>
  <si>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</si>
  <si>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</si>
  <si>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</si>
  <si>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</si>
  <si>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</si>
  <si>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</si>
  <si>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</si>
  <si>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</si>
  <si>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</si>
  <si>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</si>
  <si>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</si>
  <si>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</si>
  <si>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</si>
  <si>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</si>
  <si>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</si>
  <si>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</si>
  <si>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</si>
  <si>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</si>
  <si>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</si>
  <si>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</si>
  <si>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</si>
  <si>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</si>
  <si>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</si>
  <si>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</si>
  <si>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</si>
  <si>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</si>
  <si>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</si>
  <si>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</si>
  <si>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</si>
  <si>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</si>
  <si>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</si>
  <si>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</si>
  <si>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</si>
  <si>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</si>
  <si>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</si>
  <si>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</si>
  <si>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</si>
  <si>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</si>
  <si>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</si>
  <si>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</si>
  <si>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</si>
  <si>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</si>
  <si>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</si>
  <si>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</si>
  <si>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</si>
  <si>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</si>
  <si>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</si>
  <si>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</si>
  <si>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</si>
  <si>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</si>
  <si>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</si>
  <si>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</si>
  <si>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</si>
  <si>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</si>
  <si>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</si>
  <si>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</si>
  <si>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</si>
  <si>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</si>
  <si>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</si>
  <si>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</si>
  <si>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</si>
  <si>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</si>
  <si>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</si>
  <si>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</si>
  <si>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</si>
  <si>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</si>
  <si>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</si>
  <si>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</si>
  <si>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</si>
  <si>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</si>
  <si>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</si>
  <si>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</si>
  <si>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</si>
  <si>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</si>
  <si>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</si>
  <si>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</si>
  <si>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</si>
  <si>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</si>
  <si>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</si>
  <si>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</si>
  <si>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</si>
  <si>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</si>
  <si>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</si>
  <si>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</si>
  <si>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</si>
  <si>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</si>
  <si>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</si>
  <si>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</si>
  <si>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</si>
  <si>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</si>
  <si>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</si>
  <si>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</si>
  <si>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</si>
  <si>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</si>
  <si>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</si>
  <si>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</si>
  <si>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</si>
  <si>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</si>
  <si>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</si>
  <si>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</si>
  <si>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</si>
  <si>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</si>
  <si>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</si>
  <si>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</si>
  <si>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</si>
  <si>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</si>
  <si>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</si>
  <si>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</si>
  <si>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</si>
  <si>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</si>
  <si>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</si>
  <si>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</si>
  <si>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</si>
  <si>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</si>
  <si>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</si>
  <si>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</si>
  <si>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</si>
  <si>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</si>
  <si>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</si>
  <si>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</si>
  <si>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</si>
  <si>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</si>
  <si>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</si>
  <si>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</si>
  <si>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</si>
  <si>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</si>
  <si>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</si>
  <si>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</si>
  <si>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</si>
  <si>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</si>
  <si>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</si>
  <si>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</si>
  <si>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</si>
  <si>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</si>
  <si>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</si>
  <si>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</si>
  <si>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</si>
  <si>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</si>
  <si>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</si>
  <si>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</si>
  <si>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</si>
  <si>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</si>
  <si>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</si>
  <si>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</si>
  <si>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</si>
  <si>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</si>
  <si>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</si>
  <si>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</si>
  <si>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</si>
  <si>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</si>
  <si>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</si>
  <si>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</si>
  <si>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</si>
  <si>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</si>
  <si>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</si>
  <si>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</si>
  <si>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</si>
  <si>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</si>
  <si>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</si>
  <si>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</si>
  <si>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</si>
  <si>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</si>
  <si>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</si>
  <si>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</si>
  <si>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</si>
  <si>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</si>
  <si>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</si>
  <si>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</si>
  <si>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</si>
  <si>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</si>
  <si>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</si>
  <si>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</si>
  <si>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</si>
  <si>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</si>
  <si>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</si>
  <si>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</si>
  <si>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</si>
  <si>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</si>
  <si>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</si>
  <si>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</si>
  <si>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</si>
  <si>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</si>
  <si>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</si>
  <si>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</si>
  <si>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</si>
  <si>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</si>
  <si>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</si>
  <si>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</si>
  <si>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</si>
  <si>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</si>
  <si>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</si>
  <si>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</si>
  <si>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</si>
  <si>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</si>
  <si>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</si>
  <si>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</si>
  <si>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</si>
  <si>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</si>
  <si>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</si>
  <si>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</si>
  <si>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</si>
  <si>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</si>
  <si>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</si>
  <si>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</si>
  <si>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</si>
  <si>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</si>
  <si>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</si>
  <si>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</si>
  <si>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</si>
  <si>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</si>
  <si>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</si>
  <si>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</si>
  <si>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</si>
  <si>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</si>
  <si>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</si>
  <si>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</si>
  <si>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</si>
  <si>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</si>
  <si>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</si>
  <si>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</si>
  <si>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</si>
  <si>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</si>
  <si>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</si>
  <si>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</si>
  <si>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</si>
  <si>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</si>
  <si>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</si>
  <si>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</si>
  <si>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</si>
  <si>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</si>
  <si>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</si>
  <si>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</si>
  <si>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</si>
  <si>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</si>
  <si>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</si>
  <si>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</si>
  <si>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</si>
  <si>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</si>
  <si>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</si>
  <si>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</si>
  <si>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</si>
  <si>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</si>
  <si>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</si>
  <si>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</si>
  <si>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</si>
  <si>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</si>
  <si>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</si>
  <si>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</si>
  <si>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</si>
  <si>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</si>
  <si>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</si>
  <si>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</si>
  <si>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</si>
  <si>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</si>
  <si>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</si>
  <si>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</si>
  <si>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</si>
  <si>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</si>
  <si>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</si>
  <si>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</si>
  <si>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</si>
  <si>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</si>
  <si>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</si>
  <si>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</si>
  <si>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</si>
  <si>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</si>
  <si>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</si>
  <si>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</si>
  <si>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</si>
  <si>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</si>
  <si>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</si>
  <si>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</si>
  <si>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</si>
  <si>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</si>
  <si>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</si>
  <si>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</si>
  <si>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</si>
  <si>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</si>
  <si>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</si>
  <si>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</si>
  <si>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</si>
  <si>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</si>
  <si>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</si>
  <si>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</si>
  <si>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</si>
  <si>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</si>
  <si>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</si>
  <si>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</si>
  <si>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</si>
  <si>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</si>
  <si>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</si>
  <si>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</si>
  <si>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</si>
  <si>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</si>
  <si>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</si>
  <si>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</si>
  <si>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</si>
  <si>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</si>
  <si>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</si>
  <si>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</si>
  <si>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</si>
  <si>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</si>
  <si>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</si>
  <si>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</si>
  <si>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</si>
  <si>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</si>
  <si>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</si>
  <si>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</si>
  <si>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</si>
  <si>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</si>
  <si>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</si>
  <si>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</si>
  <si>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</si>
  <si>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</si>
  <si>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</si>
  <si>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</si>
  <si>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</si>
  <si>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</si>
  <si>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</si>
  <si>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</si>
  <si>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</si>
  <si>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</si>
  <si>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</si>
  <si>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</si>
  <si>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</si>
  <si>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</si>
  <si>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</si>
  <si>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</si>
  <si>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</si>
  <si>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</si>
  <si>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</si>
  <si>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</si>
  <si>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</si>
  <si>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</si>
  <si>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</si>
  <si>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</si>
  <si>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</si>
  <si>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</si>
  <si>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</si>
  <si>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</si>
  <si>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</si>
  <si>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</si>
  <si>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</si>
  <si>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</si>
  <si>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</si>
  <si>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</si>
  <si>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</si>
  <si>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</si>
  <si>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</si>
  <si>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</si>
  <si>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</si>
  <si>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</si>
  <si>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</si>
  <si>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</si>
  <si>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</si>
  <si>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</si>
  <si>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</si>
  <si>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</si>
  <si>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</si>
  <si>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</si>
  <si>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</si>
  <si>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</si>
  <si>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</si>
  <si>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</si>
  <si>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</si>
  <si>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</si>
  <si>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</si>
  <si>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</si>
  <si>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</si>
  <si>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</si>
  <si>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</si>
  <si>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</si>
  <si>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</si>
  <si>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</si>
  <si>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</si>
  <si>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</si>
  <si>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</si>
  <si>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</si>
  <si>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</si>
  <si>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</si>
  <si>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</si>
  <si>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</si>
  <si>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</si>
  <si>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</si>
  <si>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</si>
  <si>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</si>
  <si>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</si>
  <si>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</si>
  <si>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</si>
  <si>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</si>
  <si>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</si>
  <si>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</si>
  <si>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</si>
  <si>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</si>
  <si>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</si>
  <si>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</si>
  <si>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</si>
  <si>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</si>
  <si>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</si>
  <si>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</si>
  <si>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</si>
  <si>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</si>
  <si>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</si>
  <si>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</si>
  <si>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</si>
  <si>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</si>
  <si>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</si>
  <si>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</si>
  <si>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</si>
  <si>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</si>
  <si>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</si>
  <si>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</si>
  <si>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</si>
  <si>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</si>
  <si>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</si>
  <si>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</si>
  <si>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</si>
  <si>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</si>
  <si>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</si>
  <si>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</si>
  <si>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</si>
  <si>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</si>
  <si>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</si>
  <si>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</si>
  <si>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</si>
  <si>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</si>
  <si>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</si>
  <si>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</si>
  <si>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</si>
  <si>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</si>
  <si>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</si>
  <si>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</si>
  <si>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</si>
  <si>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</si>
  <si>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</si>
  <si>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</si>
  <si>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</si>
  <si>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</si>
  <si>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</si>
  <si>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</si>
  <si>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</si>
  <si>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</si>
  <si>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</si>
  <si>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</si>
  <si>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</si>
  <si>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</si>
  <si>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</si>
  <si>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</si>
  <si>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</si>
  <si>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</si>
  <si>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</si>
  <si>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</si>
  <si>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</si>
  <si>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</si>
  <si>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</si>
  <si>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</si>
  <si>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</si>
  <si>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</si>
  <si>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</si>
  <si>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</si>
  <si>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</si>
  <si>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</si>
  <si>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</si>
  <si>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</si>
  <si>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</si>
  <si>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</si>
  <si>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</si>
  <si>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</si>
  <si>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</si>
  <si>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</si>
  <si>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</si>
  <si>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</si>
  <si>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</si>
  <si>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</si>
  <si>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</si>
  <si>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</si>
  <si>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</si>
  <si>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</si>
  <si>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</si>
  <si>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</si>
  <si>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</si>
  <si>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</si>
  <si>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</si>
  <si>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</si>
  <si>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</si>
  <si>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</si>
  <si>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</si>
  <si>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</si>
  <si>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</si>
  <si>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</si>
  <si>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</si>
  <si>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</si>
  <si>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</si>
  <si>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</si>
  <si>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</si>
  <si>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</si>
  <si>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</si>
  <si>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</si>
  <si>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</si>
  <si>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</si>
  <si>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</si>
  <si>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</si>
  <si>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</si>
  <si>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</si>
  <si>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</si>
  <si>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</si>
  <si>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</si>
  <si>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</si>
  <si>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</si>
  <si>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</si>
  <si>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</si>
  <si>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</si>
  <si>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</si>
  <si>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</si>
  <si>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</si>
  <si>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</si>
  <si>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</si>
  <si>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</si>
  <si>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</si>
  <si>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</si>
  <si>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</si>
  <si>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</si>
  <si>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</si>
  <si>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</si>
  <si>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</si>
  <si>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</si>
  <si>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</si>
  <si>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</si>
  <si>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</si>
  <si>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</si>
  <si>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</si>
  <si>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</si>
  <si>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</si>
  <si>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</si>
  <si>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</si>
  <si>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</si>
  <si>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</si>
  <si>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</si>
  <si>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</si>
  <si>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</si>
  <si>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</si>
  <si>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</si>
  <si>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</si>
  <si>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</si>
  <si>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</si>
  <si>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</si>
  <si>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</si>
  <si>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</si>
  <si>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</si>
  <si>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</si>
  <si>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</si>
  <si>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</si>
  <si>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</si>
  <si>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</si>
  <si>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</si>
  <si>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</si>
  <si>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</si>
  <si>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</si>
  <si>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</si>
  <si>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</si>
  <si>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</si>
  <si>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</si>
  <si>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</si>
  <si>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</si>
  <si>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</si>
  <si>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</si>
  <si>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</si>
  <si>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</si>
  <si>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</si>
  <si>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</si>
  <si>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</si>
  <si>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</si>
  <si>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</si>
  <si>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</si>
  <si>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</si>
  <si>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</si>
  <si>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</si>
  <si>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</si>
  <si>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</si>
  <si>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</si>
  <si>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</si>
  <si>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</si>
  <si>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</si>
  <si>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</si>
  <si>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</si>
  <si>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</si>
  <si>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</si>
  <si>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</si>
  <si>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</si>
  <si>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</si>
  <si>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</si>
  <si>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</si>
  <si>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</si>
  <si>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</si>
  <si>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</si>
  <si>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</si>
  <si>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</si>
  <si>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</si>
  <si>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</si>
  <si>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</si>
  <si>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</si>
  <si>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</si>
  <si>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</si>
  <si>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</si>
  <si>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</si>
  <si>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</si>
  <si>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</si>
  <si>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</si>
  <si>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</si>
  <si>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</si>
  <si>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</si>
  <si>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</si>
  <si>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</si>
  <si>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</si>
  <si>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</si>
  <si>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</si>
  <si>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</si>
  <si>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</si>
  <si>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</si>
  <si>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</si>
  <si>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</si>
  <si>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</si>
  <si>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</si>
  <si>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</si>
  <si>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</si>
  <si>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</si>
  <si>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</si>
  <si>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</si>
  <si>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</si>
  <si>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</si>
  <si>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</si>
  <si>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</si>
  <si>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</si>
  <si>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</si>
  <si>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</si>
  <si>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</si>
  <si>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</si>
  <si>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</si>
  <si>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</si>
  <si>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</si>
  <si>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</si>
  <si>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</si>
  <si>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</si>
  <si>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</si>
  <si>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</si>
  <si>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</si>
  <si>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</si>
  <si>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</si>
  <si>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</si>
  <si>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</si>
  <si>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</si>
  <si>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</si>
  <si>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</si>
  <si>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</si>
  <si>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</si>
  <si>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</si>
  <si>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</si>
  <si>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</si>
  <si>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</si>
  <si>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</si>
  <si>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</si>
  <si>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</si>
  <si>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</si>
  <si>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</si>
  <si>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</si>
  <si>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</si>
  <si>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</si>
  <si>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</si>
  <si>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</si>
  <si>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</si>
  <si>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</si>
  <si>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</si>
  <si>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</si>
  <si>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</si>
  <si>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</si>
  <si>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</si>
  <si>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</si>
  <si>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</si>
  <si>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</si>
  <si>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</si>
  <si>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</si>
  <si>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</si>
  <si>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</si>
  <si>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</si>
  <si>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</si>
  <si>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</si>
  <si>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</si>
  <si>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</si>
  <si>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</si>
  <si>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</si>
  <si>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</si>
  <si>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</si>
  <si>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</si>
  <si>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</si>
  <si>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</si>
  <si>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</si>
  <si>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</si>
  <si>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</si>
  <si>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</si>
  <si>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</si>
  <si>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</si>
  <si>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</si>
  <si>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</si>
  <si>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</si>
  <si>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</si>
  <si>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</si>
  <si>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</si>
  <si>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</si>
  <si>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</si>
  <si>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</si>
  <si>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</si>
  <si>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</si>
  <si>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</si>
  <si>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</si>
  <si>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</si>
  <si>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</si>
  <si>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</si>
  <si>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</si>
  <si>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</si>
  <si>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</si>
  <si>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</si>
  <si>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</si>
  <si>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</si>
  <si>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</si>
  <si>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</si>
  <si>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</si>
  <si>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</si>
  <si>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</si>
  <si>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</si>
  <si>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</si>
  <si>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</si>
  <si>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</si>
  <si>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</si>
  <si>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</si>
  <si>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</si>
  <si>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</si>
  <si>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</si>
  <si>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</si>
  <si>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</si>
  <si>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</si>
  <si>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</si>
  <si>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</si>
  <si>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</si>
  <si>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</si>
  <si>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</si>
  <si>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</si>
  <si>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</si>
  <si>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</si>
  <si>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</si>
  <si>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</si>
  <si>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</si>
  <si>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</si>
  <si>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</si>
  <si>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</si>
  <si>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</si>
  <si>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</si>
  <si>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</si>
  <si>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</si>
  <si>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</si>
  <si>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</si>
  <si>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</si>
  <si>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</si>
  <si>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</si>
  <si>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</si>
  <si>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</si>
  <si>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</si>
  <si>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</si>
  <si>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</si>
  <si>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</si>
  <si>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</si>
  <si>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</si>
  <si>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</si>
  <si>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</si>
  <si>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</si>
  <si>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</si>
  <si>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</si>
  <si>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</si>
  <si>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</si>
  <si>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</si>
  <si>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</si>
  <si>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</si>
  <si>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</si>
  <si>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</si>
  <si>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</si>
  <si>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</si>
  <si>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</si>
  <si>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</si>
  <si>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</si>
  <si>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</si>
  <si>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</si>
  <si>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</si>
  <si>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</si>
  <si>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</si>
  <si>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</si>
  <si>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</si>
  <si>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</si>
  <si>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</si>
  <si>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</si>
  <si>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</si>
  <si>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</si>
  <si>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</si>
  <si>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</si>
  <si>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</si>
  <si>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</si>
  <si>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</si>
  <si>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</si>
  <si>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</si>
  <si>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</si>
  <si>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</si>
  <si>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</si>
  <si>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</si>
  <si>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</si>
  <si>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</si>
  <si>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</si>
  <si>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</si>
  <si>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</si>
  <si>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</si>
  <si>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</si>
  <si>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</si>
  <si>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</si>
  <si>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</si>
  <si>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</si>
  <si>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</si>
  <si>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</si>
  <si>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</si>
  <si>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</si>
  <si>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</si>
  <si>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</si>
  <si>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</si>
  <si>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</si>
  <si>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</si>
  <si>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</si>
  <si>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</si>
  <si>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</si>
  <si>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</si>
  <si>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</si>
  <si>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</si>
  <si>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</si>
  <si>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</si>
  <si>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</si>
  <si>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</si>
  <si>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</si>
  <si>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</si>
  <si>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</si>
  <si>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</si>
  <si>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</si>
  <si>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</si>
  <si>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</si>
  <si>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</si>
  <si>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</si>
  <si>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</si>
  <si>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</si>
  <si>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</si>
  <si>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</si>
  <si>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</si>
  <si>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</si>
  <si>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</si>
  <si>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</si>
  <si>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</si>
  <si>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</si>
  <si>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</si>
  <si>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</si>
  <si>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</si>
  <si>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</si>
  <si>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</si>
  <si>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</si>
  <si>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</si>
  <si>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</si>
  <si>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</si>
  <si>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</si>
  <si>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</si>
  <si>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</si>
  <si>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</si>
  <si>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</si>
  <si>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</si>
  <si>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</si>
  <si>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</si>
  <si>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</si>
  <si>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</si>
  <si>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</si>
  <si>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</si>
  <si>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</si>
  <si>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</si>
  <si>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</si>
  <si>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</si>
  <si>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</si>
  <si>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</si>
  <si>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</si>
  <si>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</si>
  <si>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</si>
  <si>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</si>
  <si>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</si>
  <si>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</si>
  <si>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</si>
  <si>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</si>
  <si>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</si>
  <si>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</si>
  <si>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</si>
  <si>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</si>
  <si>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</si>
  <si>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</si>
  <si>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</si>
  <si>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</si>
  <si>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</si>
  <si>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</si>
  <si>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</si>
  <si>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</si>
  <si>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</si>
  <si>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</si>
  <si>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</si>
  <si>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</si>
  <si>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</si>
  <si>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</si>
  <si>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</si>
  <si>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</si>
  <si>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</si>
  <si>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</si>
  <si>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</si>
  <si>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</si>
  <si>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</si>
  <si>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</si>
  <si>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</si>
  <si>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</si>
  <si>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</si>
  <si>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</si>
  <si>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</si>
  <si>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</si>
  <si>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</si>
  <si>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</si>
  <si>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</si>
  <si>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</si>
  <si>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</si>
  <si>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</si>
  <si>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</si>
  <si>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</si>
  <si>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</si>
  <si>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</si>
  <si>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</si>
  <si>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</si>
  <si>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</si>
  <si>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</si>
  <si>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</si>
  <si>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</si>
  <si>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</si>
  <si>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</si>
  <si>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</si>
  <si>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</si>
  <si>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</si>
  <si>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</si>
  <si>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</si>
  <si>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</si>
  <si>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</si>
  <si>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</si>
  <si>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</si>
  <si>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</si>
  <si>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</si>
  <si>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</si>
  <si>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</si>
  <si>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</si>
  <si>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</si>
  <si>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</si>
  <si>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</si>
  <si>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</si>
  <si>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</si>
  <si>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</si>
  <si>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</si>
  <si>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</si>
  <si>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</si>
  <si>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</si>
  <si>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</si>
  <si>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</si>
  <si>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</si>
  <si>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</si>
  <si>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</si>
  <si>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</si>
  <si>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</si>
  <si>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</si>
  <si>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</si>
  <si>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</si>
  <si>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</si>
  <si>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</si>
  <si>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</si>
  <si>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</si>
  <si>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</si>
  <si>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</si>
  <si>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</si>
  <si>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</si>
  <si>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</si>
  <si>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</si>
  <si>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</si>
  <si>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</si>
  <si>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</si>
  <si>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</si>
  <si>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</si>
  <si>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</si>
  <si>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</si>
  <si>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</si>
  <si>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</si>
  <si>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</si>
  <si>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</si>
  <si>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</si>
  <si>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</si>
  <si>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</si>
  <si>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</si>
  <si>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</si>
  <si>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</si>
  <si>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</si>
  <si>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</si>
  <si>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</si>
  <si>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</si>
  <si>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</si>
  <si>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</si>
  <si>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</si>
  <si>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</si>
  <si>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</si>
  <si>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</si>
  <si>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</si>
  <si>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</si>
  <si>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</si>
  <si>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</si>
  <si>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</si>
  <si>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</si>
  <si>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</si>
  <si>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</si>
  <si>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</si>
  <si>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</si>
  <si>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</si>
  <si>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</si>
  <si>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</si>
  <si>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</si>
  <si>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</si>
  <si>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</si>
  <si>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</si>
  <si>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</si>
  <si>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</si>
  <si>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</si>
  <si>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</si>
  <si>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</si>
  <si>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</si>
  <si>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</si>
  <si>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</si>
  <si>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</si>
  <si>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</si>
  <si>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</si>
  <si>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</si>
  <si>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</si>
  <si>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</si>
  <si>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</si>
  <si>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</si>
  <si>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</si>
  <si>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</si>
  <si>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</si>
  <si>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</si>
  <si>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</si>
  <si>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</si>
  <si>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</si>
  <si>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</si>
  <si>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</si>
  <si>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</si>
  <si>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</si>
  <si>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</si>
  <si>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</si>
  <si>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</si>
  <si>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</si>
  <si>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</si>
  <si>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</si>
  <si>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</si>
  <si>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</si>
  <si>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</si>
  <si>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</si>
  <si>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</si>
  <si>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</si>
  <si>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</si>
  <si>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</si>
  <si>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</si>
  <si>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</si>
  <si>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</si>
  <si>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</si>
  <si>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</si>
  <si>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</si>
  <si>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</si>
  <si>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</si>
  <si>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</si>
  <si>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</si>
  <si>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</si>
  <si>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</si>
  <si>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</si>
  <si>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</si>
  <si>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</si>
  <si>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</si>
  <si>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</si>
  <si>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</si>
  <si>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</si>
  <si>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</si>
  <si>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</si>
  <si>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</si>
  <si>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</si>
  <si>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</si>
  <si>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</si>
  <si>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</si>
  <si>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</si>
  <si>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</si>
  <si>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</si>
  <si>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</si>
  <si>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</si>
  <si>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</si>
  <si>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</si>
  <si>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</si>
  <si>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</si>
  <si>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</si>
  <si>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</si>
  <si>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</si>
  <si>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</si>
  <si>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</si>
  <si>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</si>
  <si>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</si>
  <si>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</si>
  <si>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</si>
  <si>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</si>
  <si>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</si>
  <si>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</si>
  <si>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</si>
  <si>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</si>
  <si>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</si>
  <si>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</si>
  <si>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</si>
  <si>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</si>
  <si>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</si>
  <si>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</si>
  <si>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</si>
  <si>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</si>
  <si>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</si>
  <si>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</si>
  <si>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</si>
  <si>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</si>
  <si>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</si>
  <si>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</si>
  <si>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</si>
  <si>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</si>
  <si>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</si>
  <si>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</si>
  <si>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</si>
  <si>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</si>
  <si>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</si>
  <si>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</si>
  <si>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</si>
  <si>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</si>
  <si>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</si>
  <si>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</si>
  <si>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</si>
  <si>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</si>
  <si>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</si>
  <si>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</si>
  <si>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</si>
  <si>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</si>
  <si>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</si>
  <si>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</si>
  <si>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</si>
  <si>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</si>
  <si>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</si>
  <si>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</si>
  <si>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</si>
  <si>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</si>
  <si>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</si>
  <si>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</si>
  <si>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</si>
  <si>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</si>
  <si>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</si>
  <si>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</si>
  <si>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</si>
  <si>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</si>
  <si>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</si>
  <si>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</si>
  <si>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</si>
  <si>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</si>
  <si>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</si>
  <si>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</si>
  <si>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</si>
  <si>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</si>
  <si>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</si>
  <si>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</si>
  <si>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</si>
  <si>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</si>
  <si>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</si>
  <si>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</si>
  <si>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</si>
  <si>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</si>
  <si>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</si>
  <si>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</si>
  <si>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</si>
  <si>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</si>
  <si>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</si>
  <si>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</si>
  <si>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</si>
  <si>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</si>
  <si>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</si>
  <si>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</si>
  <si>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</si>
  <si>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</si>
  <si>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</si>
  <si>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</si>
  <si>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</si>
  <si>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</si>
  <si>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</si>
  <si>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</si>
  <si>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</si>
  <si>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</si>
  <si>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</si>
  <si>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</si>
  <si>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</si>
  <si>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</si>
  <si>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</si>
  <si>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</si>
  <si>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</si>
  <si>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</si>
  <si>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</si>
  <si>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</si>
  <si>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</si>
  <si>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</si>
  <si>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</si>
  <si>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</si>
  <si>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</si>
  <si>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</si>
  <si>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</si>
  <si>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</si>
  <si>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</si>
  <si>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</si>
  <si>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</si>
  <si>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</si>
  <si>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</si>
  <si>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</si>
  <si>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</si>
  <si>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</si>
  <si>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</si>
  <si>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</si>
  <si>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</si>
  <si>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</si>
  <si>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</si>
  <si>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</si>
  <si>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</si>
  <si>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</si>
  <si>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</si>
  <si>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</si>
  <si>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</si>
  <si>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</si>
  <si>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</si>
  <si>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</si>
  <si>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</si>
  <si>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</si>
  <si>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</si>
  <si>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</si>
  <si>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</si>
  <si>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</si>
  <si>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</si>
  <si>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</si>
  <si>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</si>
  <si>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</si>
  <si>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</si>
  <si>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</si>
  <si>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</si>
  <si>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</si>
  <si>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</si>
  <si>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</si>
  <si>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</si>
  <si>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</si>
  <si>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</si>
  <si>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</si>
  <si>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</si>
  <si>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</si>
  <si>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</si>
  <si>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</si>
  <si>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</si>
  <si>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</si>
  <si>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</si>
  <si>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</si>
  <si>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</si>
  <si>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</si>
  <si>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</si>
  <si>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</si>
  <si>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</si>
  <si>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</si>
  <si>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</si>
  <si>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</si>
  <si>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</si>
  <si>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</si>
  <si>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</si>
  <si>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</si>
  <si>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</si>
  <si>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</si>
  <si>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</si>
  <si>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</si>
  <si>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</si>
  <si>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</si>
  <si>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</si>
  <si>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</si>
  <si>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</si>
  <si>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</si>
  <si>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</si>
  <si>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</si>
  <si>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</si>
  <si>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</si>
  <si>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</si>
  <si>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</si>
  <si>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</si>
  <si>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</si>
  <si>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</si>
  <si>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</si>
  <si>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</si>
  <si>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</si>
  <si>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</si>
  <si>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</si>
  <si>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</si>
  <si>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</si>
  <si>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</si>
  <si>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</si>
  <si>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</si>
  <si>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</si>
  <si>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</si>
  <si>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</si>
  <si>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</si>
  <si>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</si>
  <si>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</si>
  <si>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</si>
  <si>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</si>
  <si>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</si>
  <si>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</si>
  <si>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</si>
  <si>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</si>
  <si>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</si>
  <si>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</si>
  <si>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</si>
  <si>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</si>
  <si>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</si>
  <si>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</si>
  <si>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</si>
  <si>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</si>
  <si>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</si>
  <si>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</si>
  <si>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</si>
  <si>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</si>
  <si>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</si>
  <si>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</si>
  <si>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</si>
  <si>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</si>
  <si>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</si>
  <si>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</si>
  <si>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</si>
  <si>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</si>
  <si>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</si>
  <si>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</si>
  <si>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</si>
  <si>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</si>
  <si>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</si>
  <si>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</si>
  <si>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</si>
  <si>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</si>
  <si>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</si>
  <si>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</si>
  <si>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</si>
  <si>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</si>
  <si>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</si>
  <si>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</si>
  <si>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</si>
  <si>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</si>
  <si>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</si>
  <si>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</si>
  <si>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</si>
  <si>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</si>
  <si>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</si>
  <si>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</si>
  <si>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</si>
  <si>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</si>
  <si>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</si>
  <si>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</si>
  <si>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</si>
  <si>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</si>
  <si>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</si>
  <si>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</si>
  <si>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</si>
  <si>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</si>
  <si>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</si>
  <si>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</si>
  <si>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</si>
  <si>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</si>
  <si>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</si>
  <si>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</si>
  <si>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</si>
  <si>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</si>
  <si>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</si>
  <si>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</si>
  <si>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</si>
  <si>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</si>
  <si>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</si>
  <si>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</si>
  <si>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</si>
  <si>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</si>
  <si>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</si>
  <si>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</si>
  <si>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</si>
  <si>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</si>
  <si>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</si>
  <si>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</si>
  <si>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</si>
  <si>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</si>
  <si>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</si>
  <si>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</si>
  <si>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</si>
  <si>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</si>
  <si>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</si>
  <si>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</si>
  <si>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</si>
  <si>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</si>
  <si>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</si>
  <si>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</si>
  <si>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</si>
  <si>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</si>
  <si>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</si>
  <si>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</si>
  <si>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</si>
  <si>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</si>
  <si>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</si>
  <si>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</si>
  <si>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</si>
  <si>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</si>
  <si>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</si>
  <si>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</si>
  <si>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</si>
  <si>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</si>
  <si>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</si>
  <si>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</si>
  <si>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</si>
  <si>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</si>
  <si>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</si>
  <si>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</si>
  <si>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</si>
  <si>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</si>
  <si>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</si>
  <si>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</si>
  <si>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</si>
  <si>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</si>
  <si>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</si>
  <si>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</si>
  <si>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</si>
  <si>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</si>
  <si>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</si>
  <si>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</si>
  <si>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</si>
  <si>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</si>
  <si>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</si>
  <si>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</si>
  <si>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</si>
  <si>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</si>
  <si>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</si>
  <si>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</si>
  <si>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</si>
  <si>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</si>
  <si>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</si>
  <si>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</si>
  <si>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</si>
  <si>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</si>
  <si>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</si>
  <si>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</si>
  <si>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</si>
  <si>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</si>
  <si>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</si>
  <si>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</si>
  <si>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</si>
  <si>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</si>
  <si>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</si>
  <si>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</si>
  <si>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</si>
  <si>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</si>
  <si>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</si>
  <si>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</si>
  <si>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</si>
  <si>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</si>
  <si>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</si>
  <si>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</si>
  <si>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</si>
  <si>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</si>
  <si>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</si>
  <si>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</si>
  <si>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</si>
  <si>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</si>
  <si>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</si>
  <si>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</si>
  <si>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</si>
  <si>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</si>
  <si>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</si>
  <si>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</si>
  <si>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</si>
  <si>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</si>
  <si>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</si>
  <si>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</si>
  <si>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</si>
  <si>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</si>
  <si>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</si>
  <si>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</si>
  <si>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</si>
  <si>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</si>
  <si>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</si>
  <si>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</si>
  <si>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</si>
  <si>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</si>
  <si>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</si>
  <si>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</si>
  <si>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</si>
  <si>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</si>
  <si>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</si>
  <si>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</si>
  <si>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</si>
  <si>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</si>
  <si>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</si>
  <si>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</si>
  <si>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</si>
  <si>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</si>
  <si>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</si>
  <si>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</si>
  <si>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</si>
  <si>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</si>
  <si>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</si>
  <si>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</si>
  <si>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</si>
  <si>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</si>
  <si>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</si>
  <si>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</si>
  <si>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</si>
  <si>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</si>
  <si>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</si>
  <si>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</si>
  <si>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</si>
  <si>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</si>
  <si>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</si>
  <si>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</si>
  <si>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</si>
  <si>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</si>
  <si>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</si>
  <si>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</si>
  <si>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</si>
  <si>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</si>
  <si>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</si>
  <si>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</si>
  <si>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</si>
  <si>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</si>
  <si>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</si>
  <si>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</si>
  <si>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</si>
  <si>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</si>
  <si>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</si>
  <si>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</si>
  <si>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</si>
  <si>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</si>
  <si>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</si>
  <si>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</si>
  <si>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</si>
  <si>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</si>
  <si>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</si>
  <si>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</si>
  <si>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</si>
  <si>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</si>
  <si>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</si>
  <si>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</si>
  <si>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</si>
  <si>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</si>
  <si>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</si>
  <si>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</si>
  <si>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</si>
  <si>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</si>
  <si>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</si>
  <si>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</si>
  <si>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</si>
  <si>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</si>
  <si>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</si>
  <si>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</si>
  <si>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</si>
  <si>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</si>
  <si>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</si>
  <si>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</si>
  <si>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</si>
  <si>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</si>
  <si>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</si>
  <si>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</si>
  <si>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</si>
  <si>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</si>
  <si>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</si>
  <si>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</si>
  <si>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</si>
  <si>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</si>
  <si>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</si>
  <si>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</si>
  <si>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</si>
  <si>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</si>
  <si>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</si>
  <si>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</si>
  <si>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</si>
  <si>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</si>
  <si>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</si>
  <si>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</si>
  <si>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</si>
  <si>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</si>
  <si>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</si>
  <si>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</si>
  <si>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</si>
  <si>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</si>
  <si>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</si>
  <si>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</si>
  <si>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</si>
  <si>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</si>
  <si>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</si>
  <si>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</si>
  <si>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</si>
  <si>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</si>
  <si>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</si>
  <si>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</si>
  <si>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</si>
  <si>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</si>
  <si>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</si>
  <si>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</si>
  <si>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</si>
  <si>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</si>
  <si>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</si>
  <si>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</si>
  <si>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</si>
  <si>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</si>
  <si>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</si>
  <si>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</si>
  <si>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</si>
  <si>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</si>
  <si>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</si>
  <si>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</si>
  <si>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</si>
  <si>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</si>
  <si>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</si>
  <si>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</si>
  <si>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</si>
  <si>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</si>
  <si>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</si>
  <si>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</si>
  <si>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</si>
  <si>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</si>
  <si>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</si>
  <si>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</si>
  <si>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</si>
  <si>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</si>
  <si>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</si>
  <si>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</si>
  <si>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</si>
  <si>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</si>
  <si>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</si>
  <si>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</si>
  <si>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</si>
  <si>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</si>
  <si>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</si>
  <si>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</si>
  <si>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</si>
  <si>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</si>
  <si>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</si>
  <si>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</si>
  <si>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</si>
  <si>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</si>
  <si>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</si>
  <si>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</si>
  <si>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</si>
  <si>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</si>
  <si>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</si>
  <si>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</si>
  <si>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</si>
  <si>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</si>
  <si>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</si>
  <si>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</si>
  <si>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</si>
  <si>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</si>
  <si>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</si>
  <si>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</si>
  <si>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</si>
  <si>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</si>
  <si>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</si>
  <si>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</si>
  <si>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</si>
  <si>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</si>
  <si>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</si>
  <si>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</si>
  <si>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</si>
  <si>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</si>
  <si>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</si>
  <si>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</si>
  <si>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</si>
  <si>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</si>
  <si>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</si>
  <si>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</si>
  <si>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</si>
  <si>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</si>
  <si>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</si>
  <si>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</si>
  <si>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</si>
  <si>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</si>
  <si>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</si>
  <si>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</si>
  <si>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</si>
  <si>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</si>
  <si>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</si>
  <si>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</si>
  <si>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</si>
  <si>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</si>
  <si>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</si>
  <si>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</si>
  <si>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</si>
  <si>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</si>
  <si>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</si>
  <si>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</si>
  <si>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</si>
  <si>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</si>
  <si>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</si>
  <si>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</si>
  <si>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</si>
  <si>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</si>
  <si>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</si>
  <si>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</si>
  <si>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</si>
  <si>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</si>
  <si>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</si>
  <si>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</si>
  <si>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</si>
  <si>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</si>
  <si>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</si>
  <si>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</si>
  <si>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</si>
  <si>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</si>
  <si>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</si>
  <si>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</si>
  <si>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</si>
  <si>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</si>
  <si>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</si>
  <si>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</si>
  <si>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</si>
  <si>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</si>
  <si>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</si>
  <si>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</si>
  <si>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</si>
  <si>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</si>
  <si>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</si>
  <si>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</si>
  <si>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</si>
  <si>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</si>
  <si>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</si>
  <si>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</si>
  <si>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</si>
  <si>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</si>
  <si>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</si>
  <si>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</si>
  <si>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</si>
  <si>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</si>
  <si>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</si>
  <si>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</si>
  <si>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</si>
  <si>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</si>
  <si>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</si>
  <si>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</si>
  <si>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</si>
  <si>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</si>
  <si>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</si>
  <si>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</si>
  <si>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</si>
  <si>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</si>
  <si>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</si>
  <si>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</si>
  <si>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</si>
  <si>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</si>
  <si>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</si>
  <si>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</si>
  <si>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</si>
  <si>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</si>
  <si>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</si>
  <si>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</si>
  <si>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</si>
  <si>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</si>
  <si>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</si>
  <si>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</si>
  <si>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</si>
  <si>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</si>
  <si>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</si>
  <si>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</si>
  <si>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</si>
  <si>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</si>
  <si>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</si>
  <si>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</si>
  <si>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</si>
  <si>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</si>
  <si>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</si>
  <si>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</si>
  <si>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</si>
  <si>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</si>
  <si>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</si>
  <si>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</si>
  <si>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</si>
  <si>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</si>
  <si>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</si>
  <si>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</si>
  <si>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</si>
  <si>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</si>
  <si>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</si>
  <si>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</si>
  <si>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</si>
  <si>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</si>
  <si>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</si>
  <si>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</si>
  <si>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</si>
  <si>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</si>
  <si>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</si>
  <si>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</si>
  <si>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</si>
  <si>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</si>
  <si>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</si>
  <si>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</si>
  <si>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</si>
  <si>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</si>
  <si>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</si>
  <si>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</si>
  <si>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</si>
  <si>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</si>
  <si>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</si>
  <si>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</si>
  <si>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</si>
  <si>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</si>
  <si>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</si>
  <si>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</si>
  <si>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</si>
  <si>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</si>
  <si>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</si>
  <si>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</si>
  <si>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</si>
  <si>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</si>
  <si>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</si>
  <si>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</si>
  <si>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</si>
  <si>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</si>
  <si>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</si>
  <si>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</si>
  <si>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</si>
  <si>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</si>
  <si>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</si>
  <si>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</si>
  <si>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</si>
  <si>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</si>
  <si>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</si>
  <si>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</si>
  <si>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</si>
  <si>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</si>
  <si>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</si>
  <si>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</si>
  <si>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</si>
  <si>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</si>
  <si>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</si>
  <si>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</si>
  <si>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</si>
  <si>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</si>
  <si>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</si>
  <si>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</si>
  <si>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</si>
  <si>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</si>
  <si>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</si>
  <si>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</si>
  <si>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</si>
  <si>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</si>
  <si>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</si>
  <si>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</si>
  <si>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</si>
  <si>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</si>
  <si>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</si>
  <si>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</si>
  <si>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</si>
  <si>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</si>
  <si>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</si>
  <si>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</si>
  <si>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</si>
  <si>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</si>
  <si>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</si>
  <si>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</si>
  <si>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</si>
  <si>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</si>
  <si>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</si>
  <si>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</si>
  <si>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</si>
  <si>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</si>
  <si>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</si>
  <si>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</si>
  <si>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</si>
  <si>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</si>
  <si>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</si>
  <si>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</si>
  <si>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</si>
  <si>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</si>
  <si>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</si>
  <si>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</si>
  <si>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</si>
  <si>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</si>
  <si>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</si>
  <si>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</si>
  <si>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</si>
  <si>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</si>
  <si>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</si>
  <si>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</si>
  <si>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</si>
  <si>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</si>
  <si>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</si>
  <si>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</si>
  <si>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</si>
  <si>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</si>
  <si>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</si>
  <si>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</si>
  <si>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</si>
  <si>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</si>
  <si>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</si>
  <si>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</si>
  <si>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</si>
  <si>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</si>
  <si>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</si>
  <si>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</si>
  <si>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</si>
  <si>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</si>
  <si>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</si>
  <si>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</si>
  <si>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</si>
  <si>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</si>
  <si>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</si>
  <si>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</si>
  <si>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</si>
  <si>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</si>
  <si>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</si>
  <si>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</si>
  <si>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</si>
  <si>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</si>
  <si>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</si>
  <si>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</si>
  <si>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</si>
  <si>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</si>
  <si>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</si>
  <si>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</si>
  <si>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</si>
  <si>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</si>
  <si>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</si>
  <si>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</si>
  <si>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</si>
  <si>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</si>
  <si>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</si>
  <si>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</si>
  <si>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</si>
  <si>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</si>
  <si>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</si>
  <si>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</si>
  <si>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</si>
  <si>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</si>
  <si>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</si>
  <si>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</si>
  <si>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</si>
  <si>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</si>
  <si>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</si>
  <si>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</si>
  <si>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</si>
  <si>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</si>
  <si>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</si>
  <si>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</si>
  <si>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</si>
  <si>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</si>
  <si>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</si>
  <si>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</si>
  <si>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</si>
  <si>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</si>
  <si>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</si>
  <si>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</si>
  <si>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</si>
  <si>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</si>
  <si>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</si>
  <si>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</si>
  <si>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</si>
  <si>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</si>
  <si>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</si>
  <si>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</si>
  <si>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</si>
  <si>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</si>
  <si>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</si>
  <si>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</si>
  <si>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</si>
  <si>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</si>
  <si>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</si>
  <si>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</si>
  <si>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</si>
  <si>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</si>
  <si>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</si>
  <si>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</si>
  <si>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</si>
  <si>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</si>
  <si>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</si>
  <si>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</si>
  <si>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</si>
  <si>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</si>
  <si>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</si>
  <si>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</si>
  <si>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</si>
  <si>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</si>
  <si>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</si>
  <si>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</si>
  <si>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</si>
  <si>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</si>
  <si>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</si>
  <si>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</si>
  <si>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</si>
  <si>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</si>
  <si>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</si>
  <si>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</si>
  <si>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</si>
  <si>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</si>
  <si>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</si>
  <si>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</si>
  <si>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</si>
  <si>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</si>
  <si>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</si>
  <si>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</si>
  <si>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</si>
  <si>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</si>
  <si>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</si>
  <si>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</si>
  <si>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</si>
  <si>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</si>
  <si>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</si>
  <si>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</si>
  <si>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</si>
  <si>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</si>
  <si>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</si>
  <si>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</si>
  <si>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</si>
  <si>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</si>
  <si>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</si>
  <si>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</si>
  <si>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</si>
  <si>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</si>
  <si>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</si>
  <si>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</si>
  <si>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</si>
  <si>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</si>
  <si>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</si>
  <si>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</si>
  <si>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</si>
  <si>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</si>
  <si>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</si>
  <si>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</si>
  <si>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</si>
  <si>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</si>
  <si>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</si>
  <si>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</si>
  <si>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</si>
  <si>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</si>
  <si>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</si>
  <si>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</si>
  <si>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</si>
  <si>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</si>
  <si>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</si>
  <si>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</si>
  <si>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</si>
  <si>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</si>
  <si>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</si>
  <si>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</si>
  <si>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</si>
  <si>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</si>
  <si>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</si>
  <si>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</si>
  <si>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</si>
  <si>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</si>
  <si>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</si>
  <si>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</si>
  <si>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</si>
  <si>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</si>
  <si>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</si>
  <si>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</si>
  <si>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</si>
  <si>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</si>
  <si>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</si>
  <si>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</si>
  <si>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</si>
  <si>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</si>
  <si>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</si>
  <si>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</si>
  <si>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</si>
  <si>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</si>
  <si>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</si>
  <si>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</si>
  <si>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</si>
  <si>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</si>
  <si>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</si>
  <si>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</si>
  <si>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</si>
  <si>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</si>
  <si>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</si>
  <si>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</si>
  <si>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</si>
  <si>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</si>
  <si>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</si>
  <si>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</si>
  <si>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</si>
  <si>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</si>
  <si>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</si>
  <si>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</si>
  <si>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</si>
  <si>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</si>
  <si>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</si>
  <si>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</si>
  <si>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</si>
  <si>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</si>
  <si>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</si>
  <si>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</si>
  <si>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</si>
  <si>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</si>
  <si>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</si>
  <si>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</si>
  <si>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</si>
  <si>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</si>
  <si>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</si>
  <si>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</si>
  <si>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</si>
  <si>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</si>
  <si>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</si>
  <si>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</si>
  <si>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</si>
  <si>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</si>
  <si>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</si>
  <si>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</si>
  <si>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</si>
  <si>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</si>
  <si>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</si>
  <si>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</si>
  <si>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</si>
  <si>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</si>
  <si>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</si>
  <si>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</si>
  <si>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</si>
  <si>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</si>
  <si>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</si>
  <si>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</si>
  <si>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</si>
  <si>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</si>
  <si>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</si>
  <si>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</si>
  <si>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</si>
  <si>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</si>
  <si>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</si>
  <si>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</si>
  <si>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</si>
  <si>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</si>
  <si>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</si>
  <si>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</si>
  <si>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</si>
  <si>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</si>
  <si>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</si>
  <si>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</si>
  <si>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</si>
  <si>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</si>
  <si>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</si>
  <si>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</si>
  <si>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</si>
  <si>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</si>
  <si>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</si>
  <si>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</si>
  <si>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</si>
  <si>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</si>
  <si>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</si>
  <si>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</si>
  <si>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</si>
  <si>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</si>
  <si>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</si>
  <si>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</si>
  <si>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</si>
  <si>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</si>
  <si>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</si>
  <si>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</si>
  <si>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</si>
  <si>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</si>
  <si>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</si>
  <si>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</si>
  <si>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</si>
  <si>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</si>
  <si>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</si>
  <si>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</si>
  <si>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</si>
  <si>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</si>
  <si>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</si>
  <si>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</si>
  <si>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</si>
  <si>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</si>
  <si>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</si>
  <si>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</si>
  <si>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</si>
  <si>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</si>
  <si>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</si>
  <si>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</si>
  <si>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</si>
  <si>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</si>
  <si>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</si>
  <si>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</si>
  <si>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</si>
  <si>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</si>
  <si>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</si>
  <si>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</si>
  <si>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</si>
  <si>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</si>
  <si>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</si>
  <si>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</si>
  <si>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</si>
  <si>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</si>
  <si>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</si>
  <si>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</si>
  <si>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</si>
  <si>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</si>
  <si>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</si>
  <si>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</si>
  <si>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</si>
  <si>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</si>
  <si>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</si>
  <si>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</si>
  <si>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</si>
  <si>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</si>
  <si>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</si>
  <si>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</si>
  <si>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</si>
  <si>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</si>
  <si>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</si>
  <si>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</si>
  <si>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</si>
  <si>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</si>
  <si>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</si>
  <si>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</si>
  <si>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</si>
  <si>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</si>
  <si>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</si>
  <si>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</si>
  <si>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</si>
  <si>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</si>
  <si>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</si>
  <si>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</si>
  <si>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</si>
  <si>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</si>
  <si>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</si>
  <si>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</si>
  <si>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</si>
  <si>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</si>
  <si>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</si>
  <si>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</si>
  <si>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</si>
  <si>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</si>
  <si>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</si>
  <si>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</si>
  <si>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</si>
  <si>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</si>
  <si>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</si>
  <si>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</si>
  <si>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</si>
  <si>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</si>
  <si>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</si>
  <si>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</si>
  <si>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</si>
  <si>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</si>
  <si>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</si>
  <si>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</si>
  <si>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</si>
  <si>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</si>
  <si>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</si>
  <si>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</si>
  <si>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</si>
  <si>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</si>
  <si>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</si>
  <si>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</si>
  <si>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</si>
  <si>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</si>
  <si>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</si>
  <si>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</si>
  <si>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</si>
  <si>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</si>
  <si>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</si>
  <si>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</si>
  <si>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</si>
  <si>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</si>
  <si>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</si>
  <si>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</si>
  <si>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</si>
  <si>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</si>
  <si>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</si>
  <si>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</si>
  <si>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</si>
  <si>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</si>
  <si>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</si>
  <si>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</si>
  <si>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</si>
  <si>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</si>
  <si>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</si>
  <si>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</si>
  <si>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</si>
  <si>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</si>
  <si>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</si>
  <si>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</si>
  <si>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</si>
  <si>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</si>
  <si>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</si>
  <si>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</si>
  <si>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</si>
  <si>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</si>
  <si>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</si>
  <si>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</si>
  <si>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</si>
  <si>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</si>
  <si>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</si>
  <si>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</si>
  <si>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</si>
  <si>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</si>
  <si>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</si>
  <si>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</si>
  <si>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</si>
  <si>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</si>
  <si>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</si>
  <si>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</si>
  <si>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</si>
  <si>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</si>
  <si>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</si>
  <si>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</si>
  <si>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</si>
  <si>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</si>
  <si>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</si>
  <si>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</si>
  <si>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</si>
  <si>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</si>
  <si>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</si>
  <si>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</si>
  <si>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</si>
  <si>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</si>
  <si>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</si>
  <si>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</si>
  <si>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</si>
  <si>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</si>
  <si>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</si>
  <si>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</si>
  <si>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</si>
  <si>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</si>
  <si>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</si>
  <si>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</si>
  <si>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</si>
  <si>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</si>
  <si>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</si>
  <si>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</si>
  <si>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</si>
  <si>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</si>
  <si>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</si>
  <si>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</si>
  <si>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</si>
  <si>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</si>
  <si>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</si>
  <si>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</si>
  <si>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</si>
  <si>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</si>
  <si>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</si>
  <si>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</si>
  <si>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</si>
  <si>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</si>
  <si>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</si>
  <si>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</si>
  <si>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</si>
  <si>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</si>
  <si>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</si>
  <si>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</si>
  <si>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</si>
  <si>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</si>
  <si>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</si>
  <si>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</si>
  <si>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</si>
  <si>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</si>
  <si>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</si>
  <si>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</si>
  <si>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</si>
  <si>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</si>
  <si>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</si>
  <si>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</si>
  <si>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</si>
  <si>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</si>
  <si>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</si>
  <si>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</si>
  <si>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</si>
  <si>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</si>
  <si>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</si>
  <si>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</si>
  <si>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</si>
  <si>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</si>
  <si>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</si>
  <si>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</si>
  <si>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</si>
  <si>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</si>
  <si>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</si>
  <si>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</si>
  <si>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</si>
  <si>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</si>
  <si>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</si>
  <si>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</si>
  <si>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</si>
  <si>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</si>
  <si>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</si>
  <si>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</si>
  <si>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</si>
  <si>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</si>
  <si>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</si>
  <si>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</si>
  <si>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</si>
  <si>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</si>
  <si>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</si>
  <si>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</si>
  <si>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</si>
  <si>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</si>
  <si>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</si>
  <si>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</si>
  <si>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</si>
  <si>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</si>
  <si>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</si>
  <si>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</si>
  <si>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</si>
  <si>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</si>
  <si>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</si>
  <si>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</si>
  <si>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</si>
  <si>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</si>
  <si>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</si>
  <si>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</si>
  <si>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</si>
  <si>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</si>
  <si>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</si>
  <si>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</si>
  <si>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</si>
  <si>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</si>
  <si>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</si>
  <si>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</si>
  <si>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</si>
  <si>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</si>
  <si>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</si>
  <si>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</si>
  <si>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</si>
  <si>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</si>
  <si>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</si>
  <si>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</si>
  <si>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</si>
  <si>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</si>
  <si>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</si>
  <si>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</si>
  <si>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</si>
  <si>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</si>
  <si>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</si>
  <si>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</si>
  <si>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</si>
  <si>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</si>
  <si>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</si>
  <si>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</si>
  <si>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</si>
  <si>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</si>
  <si>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</si>
  <si>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</si>
  <si>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</si>
  <si>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</si>
  <si>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</si>
  <si>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</si>
  <si>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</si>
  <si>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</si>
  <si>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</si>
  <si>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</si>
  <si>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</si>
  <si>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</si>
  <si>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</si>
  <si>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</si>
  <si>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</si>
  <si>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</si>
  <si>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</si>
  <si>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</si>
  <si>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</si>
  <si>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</si>
  <si>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</si>
  <si>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</si>
  <si>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</si>
  <si>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</si>
  <si>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</si>
  <si>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</si>
  <si>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</si>
  <si>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</si>
  <si>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</si>
  <si>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</si>
  <si>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</si>
  <si>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</si>
  <si>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</si>
  <si>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</si>
  <si>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</si>
  <si>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</si>
  <si>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</si>
  <si>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</si>
  <si>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</si>
  <si>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</si>
  <si>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</si>
  <si>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</si>
  <si>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</si>
  <si>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</si>
  <si>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</si>
  <si>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</si>
  <si>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</si>
  <si>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</si>
  <si>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</si>
  <si>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</si>
  <si>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</si>
  <si>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</si>
  <si>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</si>
  <si>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</si>
  <si>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</si>
  <si>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</si>
  <si>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</si>
  <si>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</si>
  <si>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</si>
  <si>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</si>
  <si>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</si>
  <si>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</si>
  <si>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</si>
  <si>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</si>
  <si>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</si>
  <si>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</si>
  <si>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</si>
  <si>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</si>
  <si>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</si>
  <si>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</si>
  <si>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</si>
  <si>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</si>
  <si>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</si>
  <si>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</si>
  <si>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</si>
  <si>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</si>
  <si>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</si>
  <si>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</si>
  <si>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</si>
  <si>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</si>
  <si>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</si>
  <si>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</si>
  <si>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</si>
  <si>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</si>
  <si>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</si>
  <si>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</si>
  <si>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</si>
  <si>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</si>
  <si>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</si>
  <si>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</si>
  <si>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</si>
  <si>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</si>
  <si>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</si>
  <si>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</si>
  <si>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</si>
  <si>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</si>
  <si>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</si>
  <si>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</si>
  <si>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</si>
  <si>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</si>
  <si>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</si>
  <si>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</si>
  <si>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</si>
  <si>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</si>
  <si>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</si>
  <si>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</si>
  <si>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</si>
  <si>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</si>
  <si>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</si>
  <si>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</si>
  <si>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</si>
  <si>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</si>
  <si>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</si>
  <si>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</si>
  <si>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</si>
  <si>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</si>
  <si>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</si>
  <si>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</si>
  <si>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</si>
  <si>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</si>
  <si>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</si>
  <si>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</si>
  <si>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</si>
  <si>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</si>
  <si>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</si>
  <si>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</si>
  <si>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</si>
  <si>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</si>
  <si>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</si>
  <si>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</si>
  <si>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</si>
  <si>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</si>
  <si>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</si>
  <si>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</si>
  <si>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</si>
  <si>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</si>
  <si>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</si>
  <si>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</si>
  <si>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</si>
  <si>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</si>
  <si>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</si>
  <si>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</si>
  <si>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</si>
  <si>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</si>
  <si>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</si>
  <si>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</si>
  <si>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</si>
  <si>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</si>
  <si>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</si>
  <si>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</si>
  <si>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</si>
  <si>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</si>
  <si>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</si>
  <si>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</si>
  <si>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</si>
  <si>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</si>
  <si>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</si>
  <si>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</si>
  <si>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</si>
  <si>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</si>
  <si>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</si>
  <si>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</si>
  <si>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</si>
  <si>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</si>
  <si>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</si>
  <si>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</si>
  <si>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</si>
  <si>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</si>
  <si>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</si>
  <si>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</si>
  <si>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</si>
  <si>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</si>
  <si>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</si>
  <si>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</si>
  <si>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</si>
  <si>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</si>
  <si>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</si>
  <si>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</si>
  <si>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</si>
  <si>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</si>
  <si>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</si>
  <si>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</si>
  <si>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</si>
  <si>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</si>
  <si>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</si>
  <si>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</si>
  <si>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</si>
  <si>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</si>
  <si>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</si>
  <si>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</si>
  <si>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</si>
  <si>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</si>
  <si>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</si>
  <si>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</si>
  <si>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</si>
  <si>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</si>
  <si>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</si>
  <si>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</si>
  <si>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</si>
  <si>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</si>
  <si>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</si>
  <si>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</si>
  <si>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</si>
  <si>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</si>
  <si>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</si>
  <si>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</si>
  <si>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</si>
  <si>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</si>
  <si>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</si>
  <si>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</si>
  <si>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</si>
  <si>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</si>
  <si>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</si>
  <si>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</si>
  <si>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</si>
  <si>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</si>
  <si>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</si>
  <si>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</si>
  <si>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</si>
  <si>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</si>
  <si>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</si>
  <si>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</si>
  <si>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</si>
  <si>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</si>
  <si>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</si>
  <si>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</si>
  <si>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</si>
  <si>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</si>
  <si>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</si>
  <si>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</si>
  <si>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</si>
  <si>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</si>
  <si>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</si>
  <si>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</si>
  <si>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</si>
  <si>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</si>
  <si>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</si>
  <si>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</si>
  <si>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</si>
  <si>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</si>
  <si>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</si>
  <si>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</si>
  <si>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</si>
  <si>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</si>
  <si>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</si>
  <si>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</si>
  <si>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</si>
  <si>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</si>
  <si>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</si>
  <si>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</si>
  <si>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</si>
  <si>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</si>
  <si>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</si>
  <si>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</si>
  <si>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</si>
  <si>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</si>
  <si>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</si>
  <si>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</si>
  <si>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</si>
  <si>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</si>
  <si>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</si>
  <si>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</si>
  <si>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</si>
  <si>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</si>
  <si>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</si>
  <si>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</si>
  <si>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</si>
  <si>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</si>
  <si>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</si>
  <si>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</si>
  <si>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</si>
  <si>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</si>
  <si>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</si>
  <si>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</si>
  <si>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</si>
  <si>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</si>
  <si>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</si>
  <si>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</si>
  <si>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</si>
  <si>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</si>
  <si>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</si>
  <si>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</si>
  <si>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</si>
  <si>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</si>
  <si>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</si>
  <si>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</si>
  <si>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</si>
  <si>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</si>
  <si>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</si>
  <si>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</si>
  <si>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</si>
  <si>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</si>
  <si>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</si>
  <si>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</si>
  <si>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</si>
  <si>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</si>
  <si>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</si>
  <si>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</si>
  <si>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</si>
  <si>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</si>
  <si>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</si>
  <si>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</si>
  <si>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</si>
  <si>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</si>
  <si>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</si>
  <si>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</si>
  <si>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</si>
  <si>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</si>
  <si>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</si>
  <si>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</si>
  <si>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</si>
  <si>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</si>
  <si>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</si>
  <si>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</si>
  <si>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</si>
  <si>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</si>
  <si>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</si>
  <si>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</si>
  <si>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</si>
  <si>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</si>
  <si>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</si>
  <si>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</si>
  <si>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</si>
  <si>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</si>
  <si>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</si>
  <si>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</si>
  <si>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</si>
  <si>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</si>
  <si>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</si>
  <si>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</si>
  <si>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</si>
  <si>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</si>
  <si>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</si>
  <si>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</si>
  <si>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</si>
  <si>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</si>
  <si>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</si>
  <si>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</si>
  <si>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</si>
  <si>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</si>
  <si>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</si>
  <si>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</si>
  <si>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</si>
  <si>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</si>
  <si>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</si>
  <si>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</si>
  <si>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</si>
  <si>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</si>
  <si>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</si>
  <si>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</si>
  <si>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</si>
  <si>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</si>
  <si>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</si>
  <si>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</si>
  <si>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</si>
  <si>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</si>
  <si>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</si>
  <si>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</si>
  <si>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</si>
  <si>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</si>
  <si>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</si>
  <si>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</si>
  <si>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</si>
  <si>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</si>
  <si>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</si>
  <si>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</si>
  <si>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</si>
  <si>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</si>
  <si>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</si>
  <si>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</si>
  <si>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</si>
  <si>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</si>
  <si>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</si>
  <si>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</si>
  <si>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</si>
  <si>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</si>
  <si>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</si>
  <si>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</si>
  <si>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</si>
  <si>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</si>
  <si>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</si>
  <si>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</si>
  <si>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</si>
  <si>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</si>
  <si>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</si>
  <si>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</si>
  <si>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</si>
  <si>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</si>
  <si>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</si>
  <si>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</si>
  <si>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</si>
  <si>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</si>
  <si>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</si>
  <si>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</si>
  <si>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</si>
  <si>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</si>
  <si>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</si>
  <si>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</si>
  <si>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</si>
  <si>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</si>
  <si>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</si>
  <si>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</si>
  <si>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</si>
  <si>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</si>
  <si>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</si>
  <si>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</si>
  <si>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</si>
  <si>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</si>
  <si>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</si>
  <si>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</si>
  <si>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</si>
  <si>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</si>
  <si>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</si>
  <si>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</si>
  <si>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</si>
  <si>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</si>
  <si>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</si>
  <si>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</si>
  <si>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</si>
  <si>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</si>
  <si>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</si>
  <si>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</si>
  <si>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</si>
  <si>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</si>
  <si>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</si>
  <si>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</si>
  <si>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</si>
  <si>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</si>
  <si>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</si>
  <si>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</si>
  <si>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</si>
  <si>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</si>
  <si>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</si>
  <si>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</si>
  <si>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</si>
  <si>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</si>
  <si>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</si>
  <si>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</si>
  <si>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</si>
  <si>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</si>
  <si>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</si>
  <si>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</si>
  <si>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</si>
  <si>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</si>
  <si>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</si>
  <si>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</si>
  <si>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</si>
  <si>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</si>
  <si>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</si>
  <si>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</si>
  <si>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</si>
  <si>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</si>
  <si>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</si>
  <si>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</si>
  <si>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</si>
  <si>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</si>
  <si>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</si>
  <si>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</si>
  <si>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</si>
  <si>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</si>
  <si>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</si>
  <si>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</si>
  <si>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</si>
  <si>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</si>
  <si>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</si>
  <si>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</si>
  <si>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</si>
  <si>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</si>
  <si>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</si>
  <si>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</si>
  <si>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</si>
  <si>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</si>
  <si>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</si>
  <si>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</si>
  <si>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</si>
  <si>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</si>
  <si>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</si>
  <si>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</si>
  <si>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</si>
  <si>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</si>
  <si>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</si>
  <si>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</si>
  <si>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</si>
  <si>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</si>
  <si>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</si>
  <si>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</si>
  <si>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</si>
  <si>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</si>
  <si>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</si>
  <si>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</si>
  <si>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</si>
  <si>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</si>
  <si>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</si>
  <si>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</si>
  <si>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</si>
  <si>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</si>
  <si>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</si>
  <si>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</si>
  <si>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</si>
  <si>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</si>
  <si>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</si>
  <si>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</si>
  <si>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</si>
  <si>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</si>
  <si>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</si>
  <si>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</si>
  <si>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</si>
  <si>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</si>
  <si>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</si>
  <si>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</si>
  <si>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</si>
  <si>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</si>
  <si>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</si>
  <si>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</si>
  <si>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</si>
  <si>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</si>
  <si>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</si>
  <si>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</si>
  <si>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</si>
  <si>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</si>
  <si>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</si>
  <si>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</si>
  <si>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</si>
  <si>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</si>
  <si>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</si>
  <si>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</si>
  <si>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</si>
  <si>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</si>
  <si>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</si>
  <si>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</si>
  <si>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</si>
  <si>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</si>
  <si>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</si>
  <si>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</si>
  <si>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</si>
  <si>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</si>
  <si>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</si>
  <si>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</si>
  <si>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</si>
  <si>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</si>
  <si>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</si>
  <si>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</si>
  <si>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</si>
  <si>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</si>
  <si>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</si>
  <si>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</si>
  <si>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</si>
  <si>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</si>
  <si>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</si>
  <si>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</si>
  <si>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</si>
  <si>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</si>
  <si>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</si>
  <si>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</si>
  <si>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</si>
  <si>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</si>
  <si>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</si>
  <si>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</si>
  <si>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</si>
  <si>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</si>
  <si>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</si>
  <si>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</si>
  <si>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</si>
  <si>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</si>
  <si>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</si>
  <si>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</si>
  <si>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</si>
  <si>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</si>
  <si>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</si>
  <si>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</si>
  <si>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</si>
  <si>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</si>
  <si>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</si>
  <si>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</si>
  <si>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</si>
  <si>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</si>
  <si>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</si>
  <si>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</si>
  <si>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</si>
  <si>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</si>
  <si>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</si>
  <si>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</si>
  <si>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</si>
  <si>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</si>
  <si>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</si>
  <si>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</si>
  <si>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</si>
  <si>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</si>
  <si>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</si>
  <si>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</si>
  <si>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</si>
  <si>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</si>
  <si>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</si>
  <si>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</si>
  <si>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</si>
  <si>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</si>
  <si>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</si>
  <si>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</si>
  <si>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</si>
  <si>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</si>
  <si>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</si>
  <si>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</si>
  <si>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</si>
  <si>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</si>
  <si>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</si>
  <si>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</si>
  <si>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</si>
  <si>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</si>
  <si>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</si>
  <si>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</si>
  <si>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</si>
  <si>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</si>
  <si>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</si>
  <si>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</si>
  <si>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</si>
  <si>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</si>
  <si>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</si>
  <si>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</si>
  <si>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</si>
  <si>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</si>
  <si>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</si>
  <si>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</si>
  <si>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</si>
  <si>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</si>
  <si>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</si>
  <si>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</si>
  <si>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</si>
  <si>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</si>
  <si>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</si>
  <si>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</si>
  <si>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</si>
  <si>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</si>
  <si>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</si>
  <si>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</si>
  <si>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</si>
  <si>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</si>
  <si>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</si>
  <si>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</si>
  <si>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</si>
  <si>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</si>
  <si>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</si>
  <si>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</si>
  <si>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</si>
  <si>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</si>
  <si>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</si>
  <si>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</si>
  <si>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</si>
  <si>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</si>
  <si>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</si>
  <si>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</si>
  <si>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</si>
  <si>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</si>
  <si>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</si>
  <si>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</si>
  <si>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</si>
  <si>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</si>
  <si>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</si>
  <si>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</si>
  <si>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</si>
  <si>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</si>
  <si>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</si>
  <si>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</si>
  <si>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</si>
  <si>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</si>
  <si>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</si>
  <si>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</si>
  <si>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</si>
  <si>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</si>
  <si>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</si>
  <si>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</si>
  <si>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</si>
  <si>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</si>
  <si>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</si>
  <si>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</si>
  <si>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</si>
  <si>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</si>
  <si>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</si>
  <si>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</si>
  <si>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</si>
  <si>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</si>
  <si>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</si>
  <si>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</si>
  <si>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</si>
  <si>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</si>
  <si>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</si>
  <si>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</si>
  <si>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</si>
  <si>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</si>
  <si>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</si>
  <si>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</si>
  <si>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</si>
  <si>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</si>
  <si>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</si>
  <si>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</si>
  <si>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</si>
  <si>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</si>
  <si>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</si>
  <si>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</si>
  <si>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</si>
  <si>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</si>
  <si>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</si>
  <si>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</si>
  <si>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</si>
  <si>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</si>
  <si>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</si>
  <si>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</si>
  <si>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</si>
  <si>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</si>
  <si>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</si>
  <si>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</si>
  <si>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</si>
  <si>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</si>
  <si>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</si>
  <si>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</si>
  <si>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</si>
  <si>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</si>
  <si>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</si>
  <si>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</si>
  <si>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</si>
  <si>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</si>
  <si>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</si>
  <si>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</si>
  <si>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</si>
  <si>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</si>
  <si>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</si>
  <si>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</si>
  <si>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</si>
  <si>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</si>
  <si>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</si>
  <si>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</si>
  <si>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</si>
  <si>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</si>
  <si>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</si>
  <si>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</si>
  <si>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</si>
  <si>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</si>
  <si>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</si>
  <si>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</si>
  <si>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</si>
  <si>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</si>
  <si>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</si>
  <si>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</si>
  <si>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</si>
  <si>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</si>
  <si>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</si>
  <si>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</si>
  <si>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</si>
  <si>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</si>
  <si>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</si>
  <si>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</si>
  <si>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</si>
  <si>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</si>
  <si>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</si>
  <si>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</si>
  <si>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</si>
  <si>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</si>
  <si>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</si>
  <si>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</si>
  <si>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</si>
  <si>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</si>
  <si>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</si>
  <si>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</si>
  <si>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</si>
  <si>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</si>
  <si>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</si>
  <si>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</si>
  <si>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</si>
  <si>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</si>
  <si>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</si>
  <si>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</si>
  <si>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</si>
  <si>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</si>
  <si>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</si>
  <si>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</si>
  <si>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</si>
  <si>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</si>
  <si>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</si>
  <si>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</si>
  <si>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</si>
  <si>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</si>
  <si>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</si>
  <si>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</si>
  <si>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</si>
  <si>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</si>
  <si>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</si>
  <si>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</si>
  <si>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</si>
  <si>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</si>
  <si>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</si>
  <si>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</si>
  <si>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</si>
  <si>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</si>
  <si>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</si>
  <si>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</si>
  <si>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</si>
  <si>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</si>
  <si>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</si>
  <si>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</si>
  <si>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</si>
  <si>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</si>
  <si>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</si>
  <si>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</si>
  <si>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</si>
  <si>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</si>
  <si>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</si>
  <si>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</si>
  <si>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</si>
  <si>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</si>
  <si>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</si>
  <si>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</si>
  <si>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</si>
  <si>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</si>
  <si>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</si>
  <si>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</si>
  <si>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</si>
  <si>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</si>
  <si>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</si>
  <si>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</si>
  <si>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</si>
  <si>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</si>
  <si>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</si>
  <si>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</si>
  <si>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</si>
  <si>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</si>
  <si>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</si>
  <si>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</si>
  <si>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</si>
  <si>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</si>
  <si>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</si>
  <si>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</si>
  <si>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</si>
  <si>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</si>
  <si>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</si>
  <si>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</si>
  <si>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</si>
  <si>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</si>
  <si>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</si>
  <si>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</si>
  <si>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</si>
  <si>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</si>
  <si>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</si>
  <si>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</si>
  <si>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</si>
  <si>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</si>
  <si>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</si>
  <si>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</si>
  <si>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</si>
  <si>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</si>
  <si>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</si>
  <si>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</si>
  <si>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</si>
  <si>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</si>
  <si>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</si>
  <si>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</si>
  <si>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</si>
  <si>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</si>
  <si>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</si>
  <si>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</si>
  <si>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</si>
  <si>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</si>
  <si>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</si>
  <si>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</si>
  <si>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</si>
  <si>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</si>
  <si>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</si>
  <si>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</si>
  <si>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</si>
  <si>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</si>
  <si>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</si>
  <si>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</si>
  <si>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</si>
  <si>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</si>
  <si>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</si>
  <si>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</si>
  <si>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</si>
  <si>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</si>
  <si>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</si>
  <si>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</si>
  <si>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</si>
  <si>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</si>
  <si>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</si>
  <si>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</si>
  <si>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</si>
  <si>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</si>
  <si>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</si>
  <si>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</si>
  <si>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</si>
  <si>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</si>
  <si>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</si>
  <si>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</si>
  <si>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</si>
  <si>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</si>
  <si>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</si>
  <si>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</si>
  <si>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</si>
  <si>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</si>
  <si>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</si>
  <si>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</si>
  <si>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</si>
  <si>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</si>
  <si>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</si>
  <si>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</si>
  <si>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</si>
  <si>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</si>
  <si>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</si>
  <si>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</si>
  <si>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</si>
  <si>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</si>
  <si>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</si>
  <si>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</si>
  <si>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</si>
  <si>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</si>
  <si>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</si>
  <si>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</si>
  <si>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</si>
  <si>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</si>
  <si>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</si>
  <si>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</si>
  <si>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</si>
  <si>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</si>
  <si>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</si>
  <si>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</si>
  <si>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</si>
  <si>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</si>
  <si>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</si>
  <si>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</si>
  <si>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</si>
  <si>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</si>
  <si>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</si>
  <si>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</si>
  <si>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</si>
  <si>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</si>
  <si>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</si>
  <si>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</si>
  <si>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</si>
  <si>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</si>
  <si>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</si>
  <si>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</si>
  <si>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</si>
  <si>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</si>
  <si>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</si>
  <si>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</si>
  <si>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</si>
  <si>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</si>
  <si>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</si>
  <si>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</si>
  <si>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</si>
  <si>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</si>
  <si>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</si>
  <si>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</si>
  <si>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</si>
  <si>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</si>
  <si>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</si>
  <si>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</si>
  <si>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</si>
  <si>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</si>
  <si>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</si>
  <si>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</si>
  <si>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</si>
  <si>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</si>
  <si>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</si>
  <si>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</si>
  <si>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</si>
  <si>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</si>
  <si>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</si>
  <si>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</si>
  <si>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</si>
  <si>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</si>
  <si>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</si>
  <si>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</si>
  <si>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</si>
  <si>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</si>
  <si>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</si>
  <si>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</si>
  <si>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</si>
  <si>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</si>
  <si>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</si>
  <si>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</si>
  <si>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</si>
  <si>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</si>
  <si>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</si>
  <si>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</si>
  <si>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</si>
  <si>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</si>
  <si>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</si>
  <si>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</si>
  <si>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</si>
  <si>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</si>
  <si>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</si>
  <si>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</si>
  <si>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</si>
  <si>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</si>
  <si>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</si>
  <si>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</si>
  <si>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</si>
  <si>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</si>
  <si>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</si>
  <si>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</si>
  <si>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</si>
  <si>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</si>
  <si>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</si>
  <si>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</si>
  <si>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</si>
  <si>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</si>
  <si>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</si>
  <si>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</si>
  <si>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</si>
  <si>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</si>
  <si>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</si>
  <si>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</si>
  <si>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</si>
  <si>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</si>
  <si>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</si>
  <si>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</si>
  <si>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</si>
  <si>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</si>
  <si>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</si>
  <si>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</si>
  <si>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</si>
  <si>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</si>
  <si>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</si>
  <si>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</si>
  <si>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</si>
  <si>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</si>
  <si>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</si>
  <si>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</si>
  <si>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</si>
  <si>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</si>
  <si>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</si>
  <si>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</si>
  <si>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</si>
  <si>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</si>
  <si>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</si>
  <si>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</si>
  <si>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</si>
  <si>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</si>
  <si>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</si>
  <si>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</si>
  <si>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</si>
  <si>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</si>
  <si>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</si>
  <si>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</si>
  <si>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</si>
  <si>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</si>
  <si>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</si>
  <si>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</si>
  <si>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</si>
  <si>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</si>
  <si>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</si>
  <si>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</si>
  <si>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</si>
  <si>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</si>
  <si>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</si>
  <si>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</si>
  <si>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</si>
  <si>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</si>
  <si>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</si>
  <si>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</si>
  <si>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</si>
  <si>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</si>
  <si>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</si>
  <si>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</si>
  <si>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</si>
  <si>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</si>
  <si>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</si>
  <si>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</si>
  <si>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</si>
  <si>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</si>
  <si>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</si>
  <si>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</si>
  <si>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</si>
  <si>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</si>
  <si>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</si>
  <si>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</si>
  <si>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</si>
  <si>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</si>
  <si>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</si>
  <si>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</si>
  <si>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</si>
  <si>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</si>
  <si>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</si>
  <si>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</si>
  <si>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</si>
  <si>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</si>
  <si>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</si>
  <si>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</si>
  <si>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</si>
  <si>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</si>
  <si>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</si>
  <si>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</si>
  <si>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</si>
  <si>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</si>
  <si>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</si>
  <si>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</si>
  <si>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</si>
  <si>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</si>
  <si>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</si>
  <si>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</si>
  <si>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</si>
  <si>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</si>
  <si>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</si>
  <si>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</si>
  <si>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</si>
  <si>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</si>
  <si>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</si>
  <si>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</si>
  <si>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</si>
  <si>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</si>
  <si>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</si>
  <si>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</si>
  <si>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</si>
  <si>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</si>
  <si>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</si>
  <si>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</si>
  <si>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</si>
  <si>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</si>
  <si>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</si>
  <si>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</si>
  <si>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</si>
  <si>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</si>
  <si>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</si>
  <si>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</si>
  <si>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</si>
  <si>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</si>
  <si>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</si>
  <si>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</si>
  <si>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</si>
  <si>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</si>
  <si>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</si>
  <si>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</si>
  <si>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</si>
  <si>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</si>
  <si>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</si>
  <si>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</si>
  <si>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</si>
  <si>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</si>
  <si>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</si>
  <si>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</si>
  <si>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</si>
  <si>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</si>
  <si>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</si>
  <si>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</si>
  <si>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</si>
  <si>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</si>
  <si>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</si>
  <si>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</si>
  <si>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</si>
  <si>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</si>
  <si>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</si>
  <si>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</si>
  <si>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</si>
  <si>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</si>
  <si>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</si>
  <si>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</si>
  <si>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</si>
  <si>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</si>
  <si>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</si>
  <si>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</si>
  <si>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</si>
  <si>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</si>
  <si>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</si>
  <si>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</si>
  <si>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</si>
  <si>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</si>
  <si>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</si>
  <si>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</si>
  <si>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</si>
  <si>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</si>
  <si>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</si>
  <si>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</si>
  <si>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</si>
  <si>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</si>
  <si>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</si>
  <si>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</si>
  <si>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</si>
  <si>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</si>
  <si>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</si>
  <si>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</si>
  <si>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</si>
  <si>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</si>
  <si>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</si>
  <si>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</si>
  <si>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</si>
  <si>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</si>
  <si>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</si>
  <si>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</si>
  <si>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</si>
  <si>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</si>
  <si>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</si>
  <si>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</si>
  <si>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</si>
  <si>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</si>
  <si>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</si>
  <si>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</si>
  <si>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</si>
  <si>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</si>
  <si>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</si>
  <si>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</si>
  <si>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</si>
  <si>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</si>
  <si>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</si>
  <si>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</si>
  <si>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</si>
  <si>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</si>
  <si>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</si>
  <si>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</si>
  <si>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</si>
  <si>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</si>
  <si>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</si>
  <si>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</si>
  <si>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</si>
  <si>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</si>
  <si>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</si>
  <si>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</si>
  <si>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</si>
  <si>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</si>
  <si>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</si>
  <si>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</si>
  <si>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</si>
  <si>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</si>
  <si>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</si>
  <si>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</si>
  <si>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</si>
  <si>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</si>
  <si>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</si>
  <si>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</si>
  <si>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</si>
  <si>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</si>
  <si>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</si>
  <si>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</si>
  <si>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</si>
  <si>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</si>
  <si>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</si>
  <si>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</si>
  <si>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</si>
  <si>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</si>
  <si>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</si>
  <si>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</si>
  <si>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</si>
  <si>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</si>
  <si>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</si>
  <si>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</si>
  <si>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</si>
  <si>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</si>
  <si>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</si>
  <si>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</si>
  <si>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</si>
  <si>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</si>
  <si>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</si>
  <si>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</si>
  <si>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</si>
  <si>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</si>
  <si>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</si>
  <si>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</si>
  <si>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</si>
  <si>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</si>
  <si>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</si>
  <si>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</si>
  <si>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</si>
  <si>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</si>
  <si>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</si>
  <si>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</si>
  <si>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</si>
  <si>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</si>
  <si>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</si>
  <si>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</si>
  <si>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</si>
  <si>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</si>
  <si>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</si>
  <si>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</si>
  <si>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</si>
  <si>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</si>
  <si>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</si>
  <si>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</si>
  <si>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</si>
  <si>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</si>
  <si>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</si>
  <si>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</si>
  <si>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</si>
  <si>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</si>
  <si>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</si>
  <si>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</si>
  <si>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</si>
  <si>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</si>
  <si>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</si>
  <si>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</si>
  <si>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</si>
  <si>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</si>
  <si>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</si>
  <si>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</si>
  <si>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</si>
  <si>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</si>
  <si>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</si>
  <si>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</si>
  <si>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</si>
  <si>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</si>
  <si>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</si>
  <si>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</si>
  <si>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</si>
  <si>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</si>
  <si>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</si>
  <si>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</si>
  <si>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</si>
  <si>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</si>
  <si>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</si>
  <si>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</si>
  <si>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</si>
  <si>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</si>
  <si>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</si>
  <si>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</si>
  <si>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</si>
  <si>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</si>
  <si>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</si>
  <si>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</si>
  <si>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</si>
  <si>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</si>
  <si>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</si>
  <si>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</si>
  <si>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</si>
  <si>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</si>
  <si>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</si>
  <si>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</si>
  <si>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</si>
  <si>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</si>
  <si>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</si>
  <si>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</si>
  <si>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</si>
  <si>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</si>
  <si>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</si>
  <si>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</si>
  <si>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</si>
  <si>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</si>
  <si>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</si>
  <si>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</si>
  <si>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</si>
  <si>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</si>
  <si>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</si>
  <si>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</si>
  <si>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</si>
  <si>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</si>
  <si>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</si>
  <si>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</si>
  <si>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</si>
  <si>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</si>
  <si>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</si>
  <si>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</si>
  <si>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</si>
  <si>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</si>
  <si>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</si>
  <si>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</si>
  <si>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</si>
  <si>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</si>
  <si>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</si>
  <si>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</si>
  <si>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</si>
  <si>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</si>
  <si>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</si>
  <si>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</si>
  <si>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</si>
  <si>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</si>
  <si>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</si>
  <si>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</si>
  <si>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</si>
  <si>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</si>
  <si>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</si>
  <si>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</si>
  <si>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</si>
  <si>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</si>
  <si>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</si>
  <si>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</si>
  <si>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</si>
  <si>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</si>
  <si>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</si>
  <si>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</si>
  <si>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</si>
  <si>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</si>
  <si>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</si>
  <si>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</si>
  <si>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</si>
  <si>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</si>
  <si>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</si>
  <si>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</si>
  <si>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</si>
  <si>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</si>
  <si>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</si>
  <si>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</si>
  <si>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</si>
  <si>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</si>
  <si>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</si>
  <si>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</si>
  <si>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</si>
  <si>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</si>
  <si>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</si>
  <si>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</si>
  <si>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</si>
  <si>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</si>
  <si>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</si>
  <si>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</si>
  <si>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</si>
  <si>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</si>
  <si>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</si>
  <si>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</si>
  <si>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</si>
  <si>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</si>
  <si>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</si>
  <si>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</si>
  <si>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</si>
  <si>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</si>
  <si>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</si>
  <si>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</si>
  <si>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</si>
  <si>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</si>
  <si>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</si>
  <si>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</si>
  <si>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</si>
  <si>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</si>
  <si>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</si>
  <si>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</si>
  <si>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</si>
  <si>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</si>
  <si>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</si>
  <si>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</si>
  <si>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</si>
  <si>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</si>
  <si>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</si>
  <si>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</si>
  <si>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</si>
  <si>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</si>
  <si>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</si>
  <si>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</si>
  <si>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</si>
  <si>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</si>
  <si>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</si>
  <si>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</si>
  <si>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</si>
  <si>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</si>
  <si>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</si>
  <si>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</si>
  <si>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</si>
  <si>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</si>
  <si>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</si>
  <si>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</si>
  <si>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</si>
  <si>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</si>
  <si>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</si>
  <si>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</si>
  <si>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</si>
  <si>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</si>
  <si>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</si>
  <si>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</si>
  <si>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</si>
  <si>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</si>
  <si>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</si>
  <si>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</si>
  <si>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</si>
  <si>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</si>
  <si>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</si>
  <si>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</si>
  <si>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</si>
  <si>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</si>
  <si>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</si>
  <si>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</si>
  <si>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</si>
  <si>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</si>
  <si>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</si>
  <si>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</si>
  <si>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</si>
  <si>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</si>
  <si>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</si>
  <si>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</si>
  <si>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</si>
  <si>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</si>
  <si>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</si>
  <si>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</si>
  <si>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</si>
  <si>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</si>
  <si>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</si>
  <si>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</si>
  <si>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</si>
  <si>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</si>
  <si>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</si>
  <si>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</si>
  <si>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</si>
  <si>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</si>
  <si>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</si>
  <si>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</si>
  <si>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</si>
  <si>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</si>
  <si>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</si>
  <si>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</si>
  <si>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</si>
  <si>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</si>
  <si>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</si>
  <si>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</si>
  <si>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</si>
  <si>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</si>
  <si>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</si>
  <si>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</si>
  <si>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</si>
  <si>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</si>
  <si>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</si>
  <si>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</si>
  <si>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</si>
  <si>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</si>
  <si>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</si>
  <si>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</si>
  <si>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</si>
  <si>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</si>
  <si>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</si>
  <si>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</si>
  <si>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</si>
  <si>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</si>
  <si>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</si>
  <si>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</si>
  <si>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</si>
  <si>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</si>
  <si>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</si>
  <si>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</si>
  <si>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</si>
  <si>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</si>
  <si>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</si>
  <si>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</si>
  <si>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</si>
  <si>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</si>
  <si>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</si>
  <si>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</si>
  <si>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</si>
  <si>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</si>
  <si>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</si>
  <si>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</si>
  <si>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</si>
  <si>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</si>
  <si>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</si>
  <si>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</si>
  <si>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</si>
  <si>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</si>
  <si>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</si>
  <si>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</si>
  <si>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</si>
  <si>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</si>
  <si>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</si>
  <si>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</si>
  <si>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</si>
  <si>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</si>
  <si>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</si>
  <si>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</si>
  <si>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</si>
  <si>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</si>
  <si>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</si>
  <si>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</si>
  <si>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</si>
  <si>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</si>
  <si>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</si>
  <si>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</si>
  <si>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</si>
  <si>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</si>
  <si>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</si>
  <si>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</si>
  <si>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</si>
  <si>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</si>
  <si>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</si>
  <si>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</si>
  <si>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</si>
  <si>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</si>
  <si>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</si>
  <si>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</si>
  <si>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</si>
  <si>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</si>
  <si>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</si>
  <si>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</si>
  <si>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</si>
  <si>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</si>
  <si>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</si>
  <si>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</si>
  <si>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</si>
  <si>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</si>
  <si>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</si>
  <si>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</si>
  <si>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</si>
  <si>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</si>
  <si>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</si>
  <si>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</si>
  <si>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</si>
  <si>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</si>
  <si>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</si>
  <si>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</si>
  <si>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</si>
  <si>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</si>
  <si>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</si>
  <si>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</si>
  <si>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</si>
  <si>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</si>
  <si>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</si>
  <si>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</si>
  <si>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</si>
  <si>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</si>
  <si>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</si>
  <si>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</si>
  <si>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</si>
  <si>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</si>
  <si>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</si>
  <si>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</si>
  <si>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</si>
  <si>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</si>
  <si>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</si>
  <si>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</si>
  <si>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</si>
  <si>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</si>
  <si>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</si>
  <si>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</si>
  <si>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</si>
  <si>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</si>
  <si>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</si>
  <si>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</si>
  <si>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</si>
  <si>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</si>
  <si>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</si>
  <si>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</si>
  <si>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</si>
  <si>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</si>
  <si>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</si>
  <si>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</si>
  <si>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</si>
  <si>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</si>
  <si>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</si>
  <si>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</si>
  <si>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</si>
  <si>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</si>
  <si>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</si>
  <si>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</si>
  <si>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</si>
  <si>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</si>
  <si>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</si>
  <si>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</si>
  <si>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</si>
  <si>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</si>
  <si>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</si>
  <si>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</si>
  <si>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</si>
  <si>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</si>
  <si>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</si>
  <si>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</si>
  <si>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</si>
  <si>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</si>
  <si>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</si>
  <si>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</si>
  <si>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</si>
  <si>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</si>
  <si>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</si>
  <si>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</si>
  <si>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</si>
  <si>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</si>
  <si>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</si>
  <si>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</si>
  <si>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</si>
  <si>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</si>
  <si>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</si>
  <si>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</si>
  <si>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</si>
  <si>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</si>
  <si>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</si>
  <si>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</si>
  <si>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</si>
  <si>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</si>
  <si>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</si>
  <si>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</si>
  <si>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</si>
  <si>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</si>
  <si>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</si>
  <si>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</si>
  <si>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</si>
  <si>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</si>
  <si>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</si>
  <si>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</si>
  <si>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</si>
  <si>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</si>
  <si>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</si>
  <si>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</si>
  <si>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</si>
  <si>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</si>
  <si>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</si>
  <si>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</si>
  <si>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</si>
  <si>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</si>
  <si>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</si>
  <si>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</si>
  <si>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</si>
  <si>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</si>
  <si>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</si>
  <si>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</si>
  <si>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</si>
  <si>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</si>
  <si>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</si>
  <si>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</si>
  <si>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</si>
  <si>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</si>
  <si>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</si>
  <si>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</si>
  <si>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</si>
  <si>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</si>
  <si>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</si>
  <si>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</si>
  <si>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</si>
  <si>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</si>
  <si>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</si>
  <si>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</si>
  <si>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</si>
  <si>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</si>
  <si>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</si>
  <si>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</si>
  <si>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</si>
  <si>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</si>
  <si>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</si>
  <si>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</si>
  <si>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</si>
  <si>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</si>
  <si>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</si>
  <si>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</si>
  <si>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</si>
  <si>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</si>
  <si>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</si>
  <si>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</si>
  <si>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</si>
  <si>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</si>
  <si>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</si>
  <si>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</si>
  <si>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</si>
  <si>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</si>
  <si>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</si>
  <si>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</si>
  <si>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</si>
  <si>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</si>
  <si>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</si>
  <si>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</si>
  <si>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</si>
  <si>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</si>
  <si>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</si>
  <si>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</si>
  <si>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</si>
  <si>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</si>
  <si>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</si>
  <si>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</si>
  <si>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</si>
  <si>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</si>
  <si>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</si>
  <si>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</si>
  <si>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</si>
  <si>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</si>
  <si>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</si>
  <si>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</si>
  <si>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</si>
  <si>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</si>
  <si>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</si>
  <si>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</si>
  <si>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</si>
  <si>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</si>
  <si>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</si>
  <si>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</si>
  <si>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</si>
  <si>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</si>
  <si>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</si>
  <si>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</si>
  <si>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</si>
  <si>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</si>
  <si>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</si>
  <si>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</si>
  <si>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</si>
  <si>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</si>
  <si>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</si>
  <si>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</si>
  <si>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</si>
  <si>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</si>
  <si>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</si>
  <si>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</si>
  <si>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</si>
  <si>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</si>
  <si>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</si>
  <si>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</si>
  <si>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</si>
  <si>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</si>
  <si>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</si>
  <si>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</si>
  <si>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</si>
  <si>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</si>
  <si>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</si>
  <si>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</si>
  <si>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</si>
  <si>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</si>
  <si>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</si>
  <si>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</si>
  <si>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</si>
  <si>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</si>
  <si>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</si>
  <si>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</si>
  <si>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</si>
  <si>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</si>
  <si>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</si>
  <si>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</si>
  <si>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</si>
  <si>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</si>
  <si>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</si>
  <si>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</si>
  <si>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</si>
  <si>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</si>
  <si>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</si>
  <si>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</si>
  <si>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</si>
  <si>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</si>
  <si>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</si>
  <si>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</si>
  <si>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</si>
  <si>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</si>
  <si>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</si>
  <si>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</si>
  <si>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</si>
  <si>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</si>
  <si>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</si>
  <si>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</si>
  <si>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</si>
  <si>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</si>
  <si>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</si>
  <si>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</si>
  <si>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</si>
  <si>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</si>
  <si>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</si>
  <si>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</si>
  <si>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</si>
  <si>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</si>
  <si>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</si>
  <si>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</si>
  <si>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</si>
  <si>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</si>
  <si>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</si>
  <si>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</si>
  <si>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</si>
  <si>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</si>
  <si>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</si>
  <si>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</si>
  <si>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</si>
  <si>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</si>
  <si>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</si>
  <si>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</si>
  <si>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</si>
  <si>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</si>
  <si>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</si>
  <si>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</si>
  <si>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</si>
  <si>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</si>
  <si>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</si>
  <si>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</si>
  <si>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</si>
  <si>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</si>
  <si>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</si>
  <si>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</si>
  <si>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</si>
  <si>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</si>
  <si>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</si>
  <si>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</si>
  <si>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</si>
  <si>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</si>
  <si>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</si>
  <si>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</si>
  <si>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</si>
  <si>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</si>
  <si>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</si>
  <si>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</si>
  <si>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</si>
  <si>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</si>
  <si>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</si>
  <si>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</si>
  <si>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</si>
  <si>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</si>
  <si>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</si>
  <si>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</si>
  <si>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</si>
  <si>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</si>
  <si>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</si>
  <si>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</si>
  <si>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</si>
  <si>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</si>
  <si>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</si>
  <si>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</si>
  <si>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</si>
  <si>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</si>
  <si>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</si>
  <si>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</si>
  <si>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</si>
  <si>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</si>
  <si>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</si>
  <si>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</si>
  <si>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</si>
  <si>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</si>
  <si>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</si>
  <si>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</si>
  <si>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</si>
  <si>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</si>
  <si>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</si>
  <si>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</si>
  <si>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</si>
  <si>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</si>
  <si>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</si>
  <si>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</si>
  <si>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</si>
  <si>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</si>
  <si>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</si>
  <si>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</si>
  <si>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</si>
  <si>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</si>
  <si>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</si>
  <si>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</si>
  <si>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</si>
  <si>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</si>
  <si>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</si>
  <si>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</si>
  <si>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</si>
  <si>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</si>
  <si>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</si>
  <si>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</si>
  <si>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</si>
  <si>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</si>
  <si>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</si>
  <si>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</si>
  <si>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</si>
  <si>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</si>
  <si>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</si>
  <si>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</si>
  <si>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</si>
  <si>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</si>
  <si>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</si>
  <si>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</si>
  <si>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</si>
  <si>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</si>
  <si>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</si>
  <si>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</si>
  <si>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</si>
  <si>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</si>
  <si>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</si>
  <si>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</si>
  <si>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</si>
  <si>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</si>
  <si>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</si>
  <si>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</si>
  <si>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</si>
  <si>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</si>
  <si>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</si>
  <si>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</si>
  <si>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</si>
  <si>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</si>
  <si>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</si>
  <si>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</si>
  <si>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</si>
  <si>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</si>
  <si>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</si>
  <si>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</si>
  <si>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</si>
  <si>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</si>
  <si>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</si>
  <si>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</si>
  <si>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</si>
  <si>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</si>
  <si>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</si>
  <si>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</si>
  <si>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</si>
  <si>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</si>
  <si>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</si>
  <si>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</si>
  <si>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</si>
  <si>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</si>
  <si>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</si>
  <si>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</si>
  <si>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</si>
  <si>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</si>
  <si>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</si>
  <si>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</si>
  <si>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</si>
  <si>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</si>
  <si>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</si>
  <si>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</si>
  <si>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</si>
  <si>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</si>
  <si>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</si>
  <si>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</si>
  <si>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</si>
  <si>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</si>
  <si>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</si>
  <si>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</si>
  <si>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</si>
  <si>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</si>
  <si>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</si>
  <si>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</si>
  <si>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</si>
  <si>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</si>
  <si>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</si>
  <si>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</si>
  <si>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</si>
  <si>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</si>
  <si>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</si>
  <si>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</si>
  <si>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</si>
  <si>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</si>
  <si>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</si>
  <si>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</si>
  <si>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</si>
  <si>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</si>
  <si>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</si>
  <si>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</si>
  <si>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</si>
  <si>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</si>
  <si>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</si>
  <si>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</si>
  <si>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</si>
  <si>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</si>
  <si>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</si>
  <si>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</si>
  <si>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</si>
  <si>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</si>
  <si>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</si>
  <si>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</si>
  <si>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</si>
  <si>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</si>
  <si>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</si>
  <si>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</si>
  <si>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</si>
  <si>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</si>
  <si>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</si>
  <si>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</si>
  <si>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</si>
  <si>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</si>
  <si>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</si>
  <si>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</si>
  <si>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</si>
  <si>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</si>
  <si>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</si>
  <si>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</si>
  <si>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</si>
  <si>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</si>
  <si>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</si>
  <si>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</si>
  <si>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</si>
  <si>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</si>
  <si>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</si>
  <si>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</si>
  <si>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</si>
  <si>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</si>
  <si>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</si>
  <si>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</si>
  <si>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</si>
  <si>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</si>
  <si>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</si>
  <si>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</si>
  <si>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</si>
  <si>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</si>
  <si>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</si>
  <si>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</si>
  <si>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</si>
  <si>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</si>
  <si>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</si>
  <si>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</si>
  <si>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</si>
  <si>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</si>
  <si>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</si>
  <si>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</si>
  <si>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</si>
  <si>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</si>
  <si>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</si>
  <si>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</si>
  <si>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</si>
  <si>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</si>
  <si>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</si>
  <si>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</si>
  <si>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</si>
  <si>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</si>
  <si>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</si>
  <si>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</si>
  <si>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</si>
  <si>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</si>
  <si>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</si>
  <si>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</si>
  <si>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</si>
  <si>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</si>
  <si>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</si>
  <si>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</si>
  <si>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</si>
  <si>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</si>
  <si>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</si>
  <si>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</si>
  <si>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</si>
  <si>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</si>
  <si>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</si>
  <si>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</si>
  <si>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</si>
  <si>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</si>
  <si>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</si>
  <si>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</si>
  <si>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</si>
  <si>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</si>
  <si>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</si>
  <si>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</si>
  <si>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</si>
  <si>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</si>
  <si>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</si>
  <si>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</si>
  <si>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</si>
  <si>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</si>
  <si>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</si>
  <si>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</si>
  <si>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</si>
  <si>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</si>
  <si>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</si>
  <si>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</si>
  <si>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</si>
  <si>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</si>
  <si>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</si>
  <si>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</si>
  <si>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</si>
  <si>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</si>
  <si>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</si>
  <si>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</si>
  <si>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</si>
  <si>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</si>
  <si>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</si>
  <si>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</si>
  <si>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</si>
  <si>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</si>
  <si>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</si>
  <si>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</si>
  <si>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</si>
  <si>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</si>
  <si>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</si>
  <si>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</si>
  <si>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</si>
  <si>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</si>
  <si>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</si>
  <si>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</si>
  <si>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</si>
  <si>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</si>
  <si>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</si>
  <si>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</si>
  <si>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</si>
  <si>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</si>
  <si>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</si>
  <si>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</si>
  <si>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</si>
  <si>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</si>
  <si>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</si>
  <si>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</si>
  <si>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</si>
  <si>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</si>
  <si>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</si>
  <si>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</si>
  <si>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</si>
  <si>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</si>
  <si>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</si>
  <si>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</si>
  <si>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</si>
  <si>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</si>
  <si>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</si>
  <si>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</si>
  <si>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</si>
  <si>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</si>
  <si>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</si>
  <si>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</si>
  <si>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</si>
  <si>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</si>
  <si>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</si>
  <si>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</si>
  <si>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</si>
  <si>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</si>
  <si>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</si>
  <si>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</si>
  <si>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</si>
  <si>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</si>
  <si>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</si>
  <si>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</si>
  <si>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</si>
  <si>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</si>
  <si>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</si>
  <si>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</si>
  <si>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</si>
  <si>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</si>
  <si>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</si>
  <si>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</si>
  <si>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</si>
  <si>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</si>
  <si>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</si>
  <si>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</si>
  <si>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</si>
  <si>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</si>
  <si>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</si>
  <si>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</si>
  <si>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</si>
  <si>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</si>
  <si>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</si>
  <si>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</si>
  <si>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</si>
  <si>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</si>
  <si>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</si>
  <si>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</si>
  <si>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</si>
  <si>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</si>
  <si>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</si>
  <si>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</si>
  <si>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</si>
  <si>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</si>
  <si>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</si>
  <si>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</si>
  <si>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</si>
  <si>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</si>
  <si>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</si>
  <si>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</si>
  <si>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</si>
  <si>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</si>
  <si>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</si>
  <si>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</si>
  <si>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</si>
  <si>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</si>
  <si>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</si>
  <si>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</si>
  <si>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</si>
  <si>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</si>
  <si>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</si>
  <si>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</si>
  <si>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</si>
  <si>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</si>
  <si>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</si>
  <si>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</si>
  <si>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</si>
  <si>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</si>
  <si>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</si>
  <si>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</si>
  <si>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</si>
  <si>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</si>
  <si>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</si>
  <si>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</si>
  <si>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</si>
  <si>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</si>
  <si>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</si>
  <si>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</si>
  <si>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</si>
  <si>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</si>
  <si>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</si>
  <si>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</si>
  <si>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</si>
  <si>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</si>
  <si>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</si>
  <si>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</si>
  <si>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</si>
  <si>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</si>
  <si>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</si>
  <si>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</si>
  <si>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</si>
  <si>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</si>
  <si>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</si>
  <si>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</si>
  <si>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</si>
  <si>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</si>
  <si>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</si>
  <si>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</si>
  <si>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</si>
  <si>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</si>
  <si>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</si>
  <si>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</si>
  <si>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</si>
  <si>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</si>
  <si>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</si>
  <si>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</si>
  <si>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</si>
  <si>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</si>
  <si>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</si>
  <si>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</si>
  <si>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</si>
  <si>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</si>
  <si>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</si>
  <si>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</si>
  <si>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</si>
  <si>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</si>
  <si>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</si>
  <si>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</si>
  <si>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</si>
  <si>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</si>
  <si>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</si>
  <si>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</si>
  <si>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</si>
  <si>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</si>
  <si>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</si>
  <si>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</si>
  <si>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</si>
  <si>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</si>
  <si>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</si>
  <si>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</si>
  <si>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</si>
  <si>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</si>
  <si>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</si>
  <si>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</si>
  <si>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</si>
  <si>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</si>
  <si>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</si>
  <si>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</si>
  <si>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</si>
  <si>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</si>
  <si>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</si>
  <si>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</si>
  <si>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</si>
  <si>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</si>
  <si>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</si>
  <si>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</si>
  <si>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</si>
  <si>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</si>
  <si>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</si>
  <si>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</si>
  <si>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</si>
  <si>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</si>
  <si>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</si>
  <si>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</si>
  <si>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</si>
  <si>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</si>
  <si>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</si>
  <si>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</si>
  <si>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</si>
  <si>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</si>
  <si>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</si>
  <si>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</si>
  <si>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</si>
  <si>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</si>
  <si>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</si>
  <si>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</si>
  <si>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</si>
  <si>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</si>
  <si>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</si>
  <si>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</si>
  <si>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</si>
  <si>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</si>
  <si>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</si>
  <si>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</si>
  <si>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</si>
  <si>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</si>
  <si>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</si>
  <si>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</si>
  <si>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</si>
  <si>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</si>
  <si>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</si>
  <si>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</si>
  <si>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</si>
  <si>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</si>
  <si>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</si>
  <si>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</si>
  <si>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</si>
  <si>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</si>
  <si>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</si>
  <si>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</si>
  <si>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</si>
  <si>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</si>
  <si>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</si>
  <si>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</si>
  <si>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</si>
  <si>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</si>
  <si>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</si>
  <si>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</si>
  <si>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</si>
  <si>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</si>
  <si>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</si>
  <si>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</si>
  <si>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</si>
  <si>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</si>
  <si>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</si>
  <si>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</si>
  <si>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</si>
  <si>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</si>
  <si>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</si>
  <si>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</si>
  <si>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</si>
  <si>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</si>
  <si>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</si>
  <si>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</si>
  <si>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</si>
  <si>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</si>
  <si>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</si>
  <si>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</si>
  <si>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</si>
  <si>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</si>
  <si>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</si>
  <si>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</si>
  <si>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</si>
  <si>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</si>
  <si>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</si>
  <si>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</si>
  <si>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</si>
  <si>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</si>
  <si>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</si>
  <si>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</si>
  <si>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</si>
  <si>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</si>
  <si>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</si>
  <si>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</si>
  <si>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</si>
  <si>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</si>
  <si>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</si>
  <si>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</si>
  <si>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</si>
  <si>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</si>
  <si>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</si>
  <si>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</si>
  <si>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</si>
  <si>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</si>
  <si>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</si>
  <si>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</si>
  <si>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</si>
  <si>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</si>
  <si>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</si>
  <si>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</si>
  <si>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</si>
  <si>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</si>
  <si>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</si>
  <si>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</si>
  <si>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</si>
  <si>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</si>
  <si>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</si>
  <si>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</si>
  <si>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</si>
  <si>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</si>
  <si>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</si>
  <si>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</si>
  <si>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</si>
  <si>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</si>
  <si>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</si>
  <si>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</si>
  <si>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</si>
  <si>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</si>
  <si>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</si>
  <si>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</si>
  <si>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</si>
  <si>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</si>
  <si>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</si>
  <si>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</si>
  <si>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</si>
  <si>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</si>
  <si>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</si>
  <si>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</si>
  <si>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</si>
  <si>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</si>
  <si>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</si>
  <si>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</si>
  <si>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</si>
  <si>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</si>
  <si>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</si>
  <si>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</si>
  <si>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</si>
  <si>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</si>
  <si>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</si>
  <si>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</si>
  <si>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</si>
  <si>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</si>
  <si>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</si>
  <si>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</si>
  <si>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</si>
  <si>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</si>
  <si>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</si>
  <si>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</si>
  <si>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</si>
  <si>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</si>
  <si>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</si>
  <si>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</si>
  <si>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</si>
  <si>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</si>
  <si>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</si>
  <si>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</si>
  <si>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</si>
  <si>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</si>
  <si>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</si>
  <si>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</si>
  <si>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</si>
  <si>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</si>
  <si>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</si>
  <si>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</si>
  <si>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</si>
  <si>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</si>
  <si>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</si>
  <si>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</si>
  <si>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</si>
  <si>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</si>
  <si>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</si>
  <si>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</si>
  <si>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</si>
  <si>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</si>
  <si>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</si>
  <si>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</si>
  <si>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</si>
  <si>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</si>
  <si>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</si>
  <si>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</si>
  <si>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</si>
  <si>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</si>
  <si>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</si>
  <si>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</si>
  <si>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</si>
  <si>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</si>
  <si>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</si>
  <si>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</si>
  <si>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</si>
  <si>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</si>
  <si>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</si>
  <si>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</si>
  <si>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</si>
  <si>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</si>
  <si>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</si>
  <si>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</si>
  <si>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</si>
  <si>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</si>
  <si>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</si>
  <si>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</si>
  <si>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</si>
  <si>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</si>
  <si>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</si>
  <si>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</si>
  <si>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</si>
  <si>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</si>
  <si>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</si>
  <si>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</si>
  <si>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</si>
  <si>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</si>
  <si>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</si>
  <si>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</si>
  <si>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</si>
  <si>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</si>
  <si>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</si>
  <si>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</si>
  <si>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</si>
  <si>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</si>
  <si>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</si>
  <si>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</si>
  <si>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</si>
  <si>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</si>
  <si>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</si>
  <si>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</si>
  <si>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</si>
  <si>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</si>
  <si>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</si>
  <si>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</si>
  <si>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</si>
  <si>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</si>
  <si>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</si>
  <si>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</si>
  <si>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</si>
  <si>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</si>
  <si>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</si>
  <si>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</si>
  <si>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</si>
  <si>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</si>
  <si>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</si>
  <si>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</si>
  <si>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</si>
  <si>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</si>
  <si>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</si>
  <si>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</si>
  <si>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</si>
  <si>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</si>
  <si>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</si>
  <si>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</si>
  <si>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</si>
  <si>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</si>
  <si>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</si>
  <si>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</si>
  <si>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</si>
  <si>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</si>
  <si>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</si>
  <si>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</si>
  <si>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</si>
  <si>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</si>
  <si>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</si>
  <si>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</si>
  <si>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</si>
  <si>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</si>
  <si>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</si>
  <si>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</si>
  <si>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</si>
  <si>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</si>
  <si>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</si>
  <si>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</si>
  <si>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</si>
  <si>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</si>
  <si>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</si>
  <si>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</si>
  <si>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</si>
  <si>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</si>
  <si>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</si>
  <si>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</si>
  <si>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</si>
  <si>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</si>
  <si>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</si>
  <si>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</si>
  <si>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</si>
  <si>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</si>
  <si>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</si>
  <si>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</si>
  <si>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</si>
  <si>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</si>
  <si>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</si>
  <si>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</si>
  <si>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</si>
  <si>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</si>
  <si>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</si>
  <si>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</si>
  <si>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</si>
  <si>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</si>
  <si>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</si>
  <si>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</si>
  <si>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</si>
  <si>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</si>
  <si>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</si>
  <si>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</si>
  <si>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</si>
  <si>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</si>
  <si>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</si>
  <si>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</si>
  <si>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</si>
  <si>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</si>
  <si>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</si>
  <si>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</si>
  <si>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</si>
  <si>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</si>
  <si>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</si>
  <si>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</si>
  <si>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</si>
  <si>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</si>
  <si>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</si>
  <si>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</si>
  <si>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</si>
  <si>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</si>
  <si>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</si>
  <si>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</si>
  <si>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</si>
  <si>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</si>
  <si>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</si>
  <si>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</si>
  <si>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</si>
  <si>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</si>
  <si>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</si>
  <si>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</si>
  <si>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</si>
  <si>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</si>
  <si>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</si>
  <si>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</si>
  <si>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</si>
  <si>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</si>
  <si>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</si>
  <si>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</si>
  <si>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</si>
  <si>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</si>
  <si>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</si>
  <si>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</si>
  <si>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</si>
  <si>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</si>
  <si>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</si>
  <si>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</si>
  <si>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</si>
  <si>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</si>
  <si>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</si>
  <si>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</si>
  <si>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</si>
  <si>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</si>
  <si>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</si>
  <si>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</si>
  <si>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</si>
  <si>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</si>
  <si>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</si>
  <si>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</si>
  <si>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</si>
  <si>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</si>
  <si>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</si>
  <si>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</si>
  <si>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</si>
  <si>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</si>
  <si>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</si>
  <si>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</si>
  <si>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</si>
  <si>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</si>
  <si>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</si>
  <si>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</si>
  <si>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</si>
  <si>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</si>
  <si>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</si>
  <si>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</si>
  <si>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</si>
  <si>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</si>
  <si>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</si>
  <si>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</si>
  <si>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</si>
  <si>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</si>
  <si>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</si>
  <si>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</si>
  <si>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</si>
  <si>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</si>
  <si>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</si>
  <si>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</si>
  <si>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</si>
  <si>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</si>
  <si>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</si>
  <si>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</si>
  <si>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</si>
  <si>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</si>
  <si>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</si>
  <si>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</si>
  <si>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</si>
  <si>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</si>
  <si>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</si>
  <si>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</si>
  <si>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</si>
  <si>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</si>
  <si>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</si>
  <si>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</si>
  <si>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</si>
  <si>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</si>
  <si>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</si>
  <si>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</si>
  <si>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</si>
  <si>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</si>
  <si>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</si>
  <si>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</si>
  <si>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</si>
  <si>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</si>
  <si>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</si>
  <si>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</si>
  <si>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</si>
  <si>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</si>
  <si>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</si>
  <si>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</si>
  <si>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</si>
  <si>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</si>
  <si>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</si>
  <si>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</si>
  <si>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</si>
  <si>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</si>
  <si>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</si>
  <si>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</si>
  <si>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</si>
  <si>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</si>
  <si>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</si>
  <si>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</si>
  <si>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</si>
  <si>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</si>
  <si>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</si>
  <si>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</si>
  <si>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</si>
  <si>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</si>
  <si>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</si>
  <si>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</si>
  <si>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</si>
  <si>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</si>
  <si>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</si>
  <si>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</si>
  <si>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</si>
  <si>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</si>
  <si>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</si>
  <si>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</si>
  <si>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</si>
  <si>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</si>
  <si>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</si>
  <si>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</si>
  <si>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</si>
  <si>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</si>
  <si>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</si>
  <si>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</si>
  <si>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</si>
  <si>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</si>
  <si>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</si>
  <si>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</si>
  <si>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</si>
  <si>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</si>
  <si>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</si>
  <si>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</si>
  <si>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</si>
  <si>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</si>
  <si>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</si>
  <si>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</si>
  <si>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</si>
  <si>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</si>
  <si>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</si>
  <si>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</si>
  <si>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</si>
  <si>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</si>
  <si>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</si>
  <si>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</si>
  <si>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</si>
  <si>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</si>
  <si>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</si>
  <si>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</si>
  <si>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</si>
  <si>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</si>
  <si>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</si>
  <si>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</si>
  <si>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</si>
  <si>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</si>
  <si>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</si>
  <si>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</si>
  <si>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</si>
  <si>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</si>
  <si>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</si>
  <si>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</si>
  <si>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</si>
  <si>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</si>
  <si>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</si>
  <si>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</si>
  <si>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</si>
  <si>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</si>
  <si>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</si>
  <si>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</si>
  <si>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</si>
  <si>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</si>
  <si>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</si>
  <si>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</si>
  <si>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</si>
  <si>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</si>
  <si>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</si>
  <si>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</si>
  <si>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</si>
  <si>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</si>
  <si>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</si>
  <si>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</si>
  <si>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</si>
  <si>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</si>
  <si>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</si>
  <si>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</si>
  <si>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</si>
  <si>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</si>
  <si>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</si>
  <si>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</si>
  <si>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</si>
  <si>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</si>
  <si>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</si>
  <si>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</si>
  <si>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</si>
  <si>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</si>
  <si>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</si>
  <si>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</si>
  <si>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</si>
  <si>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</si>
  <si>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</si>
  <si>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</si>
  <si>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</si>
  <si>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</si>
  <si>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</si>
  <si>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</si>
  <si>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</si>
  <si>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</si>
  <si>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</si>
  <si>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</si>
  <si>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</si>
  <si>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</si>
  <si>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</si>
  <si>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</si>
  <si>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</si>
  <si>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</si>
  <si>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</si>
  <si>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</si>
  <si>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</si>
  <si>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</si>
  <si>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</si>
  <si>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</si>
  <si>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</si>
  <si>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</si>
  <si>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</si>
  <si>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</si>
  <si>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</si>
  <si>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</si>
  <si>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</si>
  <si>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</si>
  <si>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</si>
  <si>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</si>
  <si>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</si>
  <si>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</si>
  <si>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</si>
  <si>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</si>
  <si>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</si>
  <si>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</si>
  <si>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</si>
  <si>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</si>
  <si>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</si>
  <si>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</si>
  <si>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</si>
  <si>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</si>
  <si>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</si>
  <si>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</si>
  <si>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</si>
  <si>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</si>
  <si>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</si>
  <si>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</si>
  <si>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</si>
  <si>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</si>
  <si>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</si>
  <si>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</si>
  <si>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</si>
  <si>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</si>
  <si>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</si>
  <si>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</si>
  <si>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</si>
  <si>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</si>
  <si>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</si>
  <si>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</si>
  <si>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</si>
  <si>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</si>
  <si>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</si>
  <si>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</si>
  <si>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</si>
  <si>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</si>
  <si>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</si>
  <si>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</si>
  <si>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</si>
  <si>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</si>
  <si>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</si>
  <si>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</si>
  <si>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</si>
  <si>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</si>
  <si>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</si>
  <si>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</si>
  <si>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</si>
  <si>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</si>
  <si>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</si>
  <si>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</si>
  <si>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</si>
  <si>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</si>
  <si>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</si>
  <si>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</si>
  <si>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</si>
  <si>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</si>
  <si>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</si>
  <si>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</si>
  <si>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</si>
  <si>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</si>
  <si>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</si>
  <si>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</si>
  <si>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</si>
  <si>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</si>
  <si>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</si>
  <si>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</si>
  <si>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</si>
  <si>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</si>
  <si>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</si>
  <si>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</si>
  <si>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</si>
  <si>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</si>
  <si>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</si>
  <si>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</si>
  <si>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</si>
  <si>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</si>
  <si>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</si>
  <si>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</si>
  <si>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</si>
  <si>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</si>
  <si>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</si>
  <si>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</si>
  <si>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</si>
  <si>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</si>
  <si>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</si>
  <si>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</si>
  <si>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</si>
  <si>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</si>
  <si>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</si>
  <si>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</si>
  <si>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</si>
  <si>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</si>
  <si>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</si>
  <si>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</si>
  <si>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</si>
  <si>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</si>
  <si>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</si>
  <si>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</si>
  <si>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</si>
  <si>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</si>
  <si>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</si>
  <si>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</si>
  <si>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</si>
  <si>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</si>
  <si>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</si>
  <si>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</si>
  <si>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</si>
  <si>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</si>
  <si>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</si>
  <si>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</si>
  <si>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</si>
  <si>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</si>
  <si>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</si>
  <si>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</si>
  <si>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</si>
  <si>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</si>
  <si>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</si>
  <si>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</si>
  <si>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</si>
  <si>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</si>
  <si>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</si>
  <si>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</si>
  <si>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</si>
  <si>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</si>
  <si>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</si>
  <si>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</si>
  <si>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</si>
  <si>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</si>
  <si>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</si>
  <si>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</si>
  <si>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</si>
  <si>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</si>
  <si>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</si>
  <si>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</si>
  <si>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</si>
  <si>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</si>
  <si>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</si>
  <si>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</si>
  <si>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</si>
  <si>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</si>
  <si>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</si>
  <si>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</si>
  <si>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</si>
  <si>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</si>
  <si>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</si>
  <si>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</si>
  <si>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</si>
  <si>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</si>
  <si>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</si>
  <si>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</si>
  <si>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</si>
  <si>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</si>
  <si>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</si>
  <si>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</si>
  <si>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</si>
  <si>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</si>
  <si>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</si>
  <si>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</si>
  <si>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</si>
  <si>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</si>
  <si>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</si>
  <si>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</si>
  <si>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</si>
  <si>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</si>
  <si>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</si>
  <si>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</si>
  <si>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</si>
  <si>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</si>
  <si>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</si>
  <si>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</si>
  <si>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</si>
  <si>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</si>
  <si>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</si>
  <si>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</si>
  <si>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</si>
  <si>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</si>
  <si>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</si>
  <si>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</si>
  <si>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</si>
  <si>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</si>
  <si>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</si>
  <si>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</si>
  <si>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</si>
  <si>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</si>
  <si>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</si>
  <si>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</si>
  <si>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</si>
  <si>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</si>
  <si>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</si>
  <si>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</si>
  <si>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</si>
  <si>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</si>
  <si>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</si>
  <si>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</si>
  <si>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</si>
  <si>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</si>
  <si>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</si>
  <si>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</si>
  <si>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</si>
  <si>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</si>
  <si>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</si>
  <si>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</si>
  <si>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</si>
  <si>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</si>
  <si>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</si>
  <si>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</si>
  <si>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</si>
  <si>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</si>
  <si>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</si>
  <si>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</si>
  <si>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</si>
  <si>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</si>
  <si>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</si>
  <si>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</si>
  <si>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</si>
  <si>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</si>
  <si>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</si>
  <si>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</si>
  <si>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</si>
  <si>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</si>
  <si>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</si>
  <si>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</si>
  <si>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</si>
  <si>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</si>
  <si>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</si>
  <si>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</si>
  <si>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</si>
  <si>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</si>
  <si>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</si>
  <si>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</si>
  <si>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</si>
  <si>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</si>
  <si>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</si>
  <si>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</si>
  <si>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</si>
  <si>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</si>
  <si>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</si>
  <si>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</si>
  <si>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</si>
  <si>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</si>
  <si>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</si>
  <si>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</si>
  <si>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</si>
  <si>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</si>
  <si>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</si>
  <si>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</si>
  <si>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</si>
  <si>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</si>
  <si>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</si>
  <si>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</si>
  <si>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</si>
  <si>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</si>
  <si>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</si>
  <si>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</si>
  <si>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</si>
  <si>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</si>
  <si>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</si>
  <si>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</si>
  <si>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</si>
  <si>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</si>
  <si>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</si>
  <si>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</si>
  <si>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</si>
  <si>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</si>
  <si>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</si>
  <si>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</si>
  <si>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</si>
  <si>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</si>
  <si>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</si>
  <si>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</si>
  <si>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</si>
  <si>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</si>
  <si>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</si>
  <si>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</si>
  <si>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</si>
  <si>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</si>
  <si>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</si>
  <si>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</si>
  <si>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</si>
  <si>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</si>
  <si>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</si>
  <si>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</si>
  <si>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</si>
  <si>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</si>
  <si>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</si>
  <si>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</si>
  <si>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</si>
  <si>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</si>
  <si>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</si>
  <si>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</si>
  <si>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</si>
  <si>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</si>
  <si>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</si>
  <si>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</si>
  <si>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</si>
  <si>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</si>
  <si>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</si>
  <si>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</si>
  <si>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</si>
  <si>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</si>
  <si>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</si>
  <si>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</si>
  <si>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</si>
  <si>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</si>
  <si>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</si>
  <si>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</si>
  <si>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</si>
  <si>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</si>
  <si>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</si>
  <si>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</si>
  <si>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</si>
  <si>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</si>
  <si>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</si>
  <si>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</si>
  <si>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</si>
  <si>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</si>
  <si>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</si>
  <si>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</si>
  <si>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</si>
  <si>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</si>
  <si>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</si>
  <si>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</si>
  <si>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</si>
  <si>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</si>
  <si>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</si>
  <si>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</si>
  <si>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</si>
  <si>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</si>
  <si>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</si>
  <si>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</si>
  <si>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</si>
  <si>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</si>
  <si>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</si>
  <si>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</si>
  <si>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</si>
  <si>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</si>
  <si>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</si>
  <si>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</si>
  <si>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</si>
  <si>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</si>
  <si>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</si>
  <si>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</si>
  <si>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</si>
  <si>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</si>
  <si>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</si>
  <si>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</si>
  <si>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</si>
  <si>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</si>
  <si>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</si>
  <si>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</si>
  <si>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</si>
  <si>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</si>
  <si>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</si>
  <si>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</si>
  <si>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</si>
  <si>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</si>
  <si>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</si>
  <si>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</si>
  <si>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</si>
  <si>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</si>
  <si>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</si>
  <si>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</si>
  <si>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</si>
  <si>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</si>
  <si>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</si>
  <si>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</si>
  <si>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</si>
  <si>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</si>
  <si>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</si>
  <si>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</si>
  <si>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</si>
  <si>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</si>
  <si>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</si>
  <si>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</si>
  <si>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</si>
  <si>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</si>
  <si>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</si>
  <si>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</si>
  <si>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</si>
  <si>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</si>
  <si>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</si>
  <si>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</si>
  <si>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</si>
  <si>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</si>
  <si>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</si>
  <si>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</si>
  <si>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</si>
  <si>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</si>
  <si>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</si>
  <si>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</si>
  <si>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</si>
  <si>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</si>
  <si>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</si>
  <si>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</si>
  <si>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</si>
  <si>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</si>
  <si>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</si>
  <si>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</si>
  <si>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</si>
  <si>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</si>
  <si>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</si>
  <si>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</si>
  <si>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</si>
  <si>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</si>
  <si>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</si>
  <si>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</si>
  <si>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</si>
  <si>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</si>
  <si>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</si>
  <si>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</si>
  <si>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</si>
  <si>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</si>
  <si>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</si>
  <si>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</si>
  <si>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</si>
  <si>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</si>
  <si>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</si>
  <si>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</si>
  <si>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</si>
  <si>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</si>
  <si>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</si>
  <si>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</si>
  <si>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</si>
  <si>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</si>
  <si>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</si>
  <si>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</si>
  <si>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</si>
  <si>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</si>
  <si>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</si>
  <si>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</si>
  <si>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</si>
  <si>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</si>
  <si>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</si>
  <si>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</si>
  <si>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</si>
  <si>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</si>
  <si>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</si>
  <si>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</si>
  <si>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</si>
  <si>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</si>
  <si>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</si>
  <si>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</si>
  <si>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</si>
  <si>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</si>
  <si>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</si>
  <si>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</si>
  <si>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</si>
  <si>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</si>
  <si>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</si>
  <si>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</si>
  <si>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</si>
  <si>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</si>
  <si>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</si>
  <si>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</si>
  <si>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</si>
  <si>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</si>
  <si>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</si>
  <si>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</si>
  <si>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</si>
  <si>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</si>
  <si>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</si>
  <si>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</si>
  <si>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</si>
  <si>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</si>
  <si>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</si>
  <si>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</si>
  <si>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</si>
  <si>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</si>
  <si>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</si>
  <si>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</si>
  <si>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</si>
  <si>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</si>
  <si>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</si>
  <si>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</si>
  <si>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</si>
  <si>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</si>
  <si>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</si>
  <si>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</si>
  <si>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</si>
  <si>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</si>
  <si>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</si>
  <si>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</si>
  <si>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</si>
  <si>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</si>
  <si>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</si>
  <si>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</si>
  <si>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</si>
  <si>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</si>
  <si>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</si>
  <si>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</si>
  <si>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</si>
  <si>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</si>
  <si>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</si>
  <si>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</si>
  <si>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</si>
  <si>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</si>
  <si>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</si>
  <si>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</si>
  <si>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</si>
  <si>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</si>
  <si>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</si>
  <si>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</si>
  <si>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</si>
  <si>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</si>
  <si>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</si>
  <si>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</si>
  <si>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</si>
  <si>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</si>
  <si>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</si>
  <si>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</si>
  <si>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</si>
  <si>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</si>
  <si>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</si>
  <si>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</si>
  <si>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</si>
  <si>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</si>
  <si>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</si>
  <si>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</si>
  <si>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</si>
  <si>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</si>
  <si>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</si>
  <si>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</si>
  <si>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</si>
  <si>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</si>
  <si>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</si>
  <si>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</si>
  <si>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</si>
  <si>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</si>
  <si>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</si>
  <si>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</si>
  <si>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</si>
  <si>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</si>
  <si>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</si>
  <si>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</si>
  <si>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</si>
  <si>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</si>
  <si>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</si>
  <si>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</si>
  <si>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</si>
  <si>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</si>
  <si>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</si>
  <si>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</si>
  <si>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</si>
  <si>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</si>
  <si>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</si>
  <si>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</si>
  <si>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</si>
  <si>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</si>
  <si>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</si>
  <si>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</si>
  <si>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</si>
  <si>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</si>
  <si>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</si>
  <si>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</si>
  <si>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</si>
  <si>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</si>
  <si>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</si>
  <si>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</si>
  <si>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</si>
  <si>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</si>
  <si>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</si>
  <si>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</si>
  <si>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</si>
  <si>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</si>
  <si>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</si>
  <si>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</si>
  <si>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</si>
  <si>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</si>
  <si>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</si>
  <si>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</si>
  <si>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</si>
  <si>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</si>
  <si>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</si>
  <si>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</si>
  <si>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</si>
  <si>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</si>
  <si>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</si>
  <si>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</si>
  <si>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</si>
  <si>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</si>
  <si>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</si>
  <si>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</si>
  <si>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</si>
  <si>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</si>
  <si>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</si>
  <si>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</si>
  <si>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</si>
  <si>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</si>
  <si>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</si>
  <si>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</si>
  <si>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</si>
  <si>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</si>
  <si>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</si>
  <si>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</si>
  <si>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</si>
  <si>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</si>
  <si>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</si>
  <si>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</si>
  <si>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</si>
  <si>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</si>
  <si>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</si>
  <si>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</si>
  <si>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</si>
  <si>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</si>
  <si>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</si>
  <si>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</si>
  <si>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</si>
  <si>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</si>
  <si>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</si>
  <si>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</si>
  <si>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</si>
  <si>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</si>
  <si>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</si>
  <si>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</si>
  <si>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</si>
  <si>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</si>
  <si>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</si>
  <si>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</si>
  <si>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</si>
  <si>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</si>
  <si>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</si>
  <si>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</si>
  <si>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</si>
  <si>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</si>
  <si>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</si>
  <si>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</si>
  <si>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</si>
  <si>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</si>
  <si>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</si>
  <si>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</si>
  <si>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</si>
  <si>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</si>
  <si>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</si>
  <si>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</si>
  <si>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</si>
  <si>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</si>
  <si>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</si>
  <si>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</si>
  <si>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</si>
  <si>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</si>
  <si>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</si>
  <si>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</si>
  <si>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</si>
  <si>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</si>
  <si>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</si>
  <si>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</si>
  <si>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</si>
  <si>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</si>
  <si>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</si>
  <si>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</si>
  <si>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</si>
  <si>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</si>
  <si>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</si>
  <si>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</si>
  <si>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</si>
  <si>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</si>
  <si>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</si>
  <si>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</si>
  <si>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</si>
  <si>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</si>
  <si>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</si>
  <si>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</si>
  <si>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</si>
  <si>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</si>
  <si>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</si>
  <si>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</si>
  <si>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</si>
  <si>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</si>
  <si>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</si>
  <si>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</si>
  <si>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</si>
  <si>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</si>
  <si>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</si>
  <si>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</si>
  <si>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</si>
  <si>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</si>
  <si>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</si>
  <si>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</si>
  <si>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</si>
  <si>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</si>
  <si>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</si>
  <si>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</si>
  <si>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</si>
  <si>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</si>
  <si>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</si>
  <si>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</si>
  <si>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</si>
  <si>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</si>
  <si>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</si>
  <si>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</si>
  <si>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</si>
  <si>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</si>
  <si>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</si>
  <si>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</si>
  <si>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</si>
  <si>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</si>
  <si>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</si>
  <si>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</si>
  <si>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</si>
  <si>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</si>
  <si>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</si>
  <si>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</si>
  <si>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</si>
  <si>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</si>
  <si>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</si>
  <si>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</si>
  <si>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</si>
  <si>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</si>
  <si>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</si>
  <si>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</si>
  <si>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</si>
  <si>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</si>
  <si>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</si>
  <si>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</si>
  <si>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</si>
  <si>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</si>
  <si>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</si>
  <si>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</si>
  <si>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</si>
  <si>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</si>
  <si>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</si>
  <si>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</si>
  <si>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</si>
  <si>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</si>
  <si>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</si>
  <si>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</si>
  <si>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</si>
  <si>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</si>
  <si>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</si>
  <si>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</si>
  <si>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</si>
  <si>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</si>
  <si>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</si>
  <si>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</si>
  <si>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</si>
  <si>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</si>
  <si>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</si>
  <si>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</si>
  <si>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</si>
  <si>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</si>
  <si>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</si>
  <si>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</si>
  <si>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</si>
  <si>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</si>
  <si>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</si>
  <si>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</si>
  <si>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</si>
  <si>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</si>
  <si>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</si>
  <si>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</si>
  <si>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</si>
  <si>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</si>
  <si>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</si>
  <si>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</si>
  <si>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</si>
  <si>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</si>
  <si>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</si>
  <si>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</si>
  <si>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</si>
  <si>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</si>
  <si>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</si>
  <si>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</si>
  <si>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</si>
  <si>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</si>
  <si>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</si>
  <si>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</si>
  <si>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</si>
  <si>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</si>
  <si>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</si>
  <si>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</si>
  <si>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</si>
  <si>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</si>
  <si>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</si>
  <si>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</si>
  <si>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</si>
  <si>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</si>
  <si>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</si>
  <si>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</si>
  <si>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</si>
  <si>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</si>
  <si>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</si>
  <si>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</si>
  <si>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</si>
  <si>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</si>
  <si>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</si>
  <si>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</si>
  <si>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</si>
  <si>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</si>
  <si>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</si>
  <si>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</si>
  <si>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</si>
  <si>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</si>
  <si>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</si>
  <si>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</si>
  <si>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</si>
  <si>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</si>
  <si>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</si>
  <si>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</si>
  <si>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</si>
  <si>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</si>
  <si>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</si>
  <si>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</si>
  <si>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</si>
  <si>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</si>
  <si>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</si>
  <si>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</si>
  <si>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</si>
  <si>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</si>
  <si>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</si>
  <si>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</si>
  <si>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</si>
  <si>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</si>
  <si>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</si>
  <si>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</si>
  <si>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</si>
  <si>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</si>
  <si>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</si>
  <si>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</si>
  <si>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</si>
  <si>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</si>
  <si>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</si>
  <si>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</si>
  <si>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</si>
  <si>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</si>
  <si>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</si>
  <si>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</si>
  <si>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</si>
  <si>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</si>
  <si>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</si>
  <si>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</si>
  <si>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</si>
  <si>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</si>
  <si>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</si>
  <si>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</si>
  <si>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</si>
  <si>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</si>
  <si>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</si>
  <si>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</si>
  <si>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</si>
  <si>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</si>
  <si>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</si>
  <si>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</si>
  <si>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</si>
  <si>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</si>
  <si>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</si>
  <si>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</si>
  <si>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</si>
  <si>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</si>
  <si>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</si>
  <si>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</si>
  <si>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</si>
  <si>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</si>
  <si>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</si>
  <si>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</si>
  <si>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</si>
  <si>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</si>
  <si>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</si>
  <si>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</si>
  <si>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</si>
  <si>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</si>
  <si>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</si>
  <si>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</si>
  <si>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</si>
  <si>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</si>
  <si>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</si>
  <si>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</si>
  <si>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</si>
  <si>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</si>
  <si>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</si>
  <si>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</si>
  <si>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</si>
  <si>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</si>
  <si>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</si>
  <si>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</si>
  <si>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</si>
  <si>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</si>
  <si>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</si>
  <si>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</si>
  <si>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</si>
  <si>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</si>
  <si>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</si>
  <si>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</si>
  <si>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</si>
  <si>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</si>
  <si>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</si>
  <si>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</si>
  <si>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</si>
  <si>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</si>
  <si>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</si>
  <si>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</si>
  <si>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</si>
  <si>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</si>
  <si>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</si>
  <si>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</si>
  <si>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</si>
  <si>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</si>
  <si>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</si>
  <si>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</si>
  <si>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</si>
  <si>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</si>
  <si>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</si>
  <si>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</si>
  <si>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</si>
  <si>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</si>
  <si>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</si>
  <si>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</si>
  <si>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</si>
  <si>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</si>
  <si>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</si>
  <si>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</si>
  <si>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</si>
  <si>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</si>
  <si>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</si>
  <si>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</si>
  <si>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</si>
  <si>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</si>
  <si>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</si>
  <si>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</si>
  <si>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</si>
  <si>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</si>
  <si>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</si>
  <si>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</si>
  <si>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</si>
  <si>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</si>
  <si>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</si>
  <si>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</si>
  <si>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</si>
  <si>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</si>
  <si>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</si>
  <si>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</si>
  <si>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</si>
  <si>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</si>
  <si>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</si>
  <si>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</si>
  <si>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</si>
  <si>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</si>
  <si>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</si>
  <si>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</si>
  <si>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</si>
  <si>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</si>
  <si>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</si>
  <si>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</si>
  <si>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</si>
  <si>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</si>
  <si>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</si>
  <si>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</si>
  <si>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</si>
  <si>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</si>
  <si>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</si>
  <si>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</si>
  <si>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</si>
  <si>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</si>
  <si>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</si>
  <si>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</si>
  <si>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</si>
  <si>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</si>
  <si>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</si>
  <si>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</si>
  <si>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</si>
  <si>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</si>
  <si>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</si>
  <si>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</si>
  <si>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</si>
  <si>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</si>
  <si>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</si>
  <si>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</si>
  <si>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</si>
  <si>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</si>
  <si>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</si>
  <si>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</si>
  <si>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</si>
  <si>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</si>
  <si>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</si>
  <si>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</si>
  <si>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</si>
  <si>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</si>
  <si>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</si>
  <si>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</si>
  <si>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</si>
  <si>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</si>
  <si>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</si>
  <si>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</si>
  <si>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</si>
  <si>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</si>
  <si>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</si>
  <si>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</si>
  <si>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</si>
  <si>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</si>
  <si>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</si>
  <si>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</si>
  <si>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</si>
  <si>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</si>
  <si>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</si>
  <si>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</si>
  <si>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</si>
  <si>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</si>
  <si>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</si>
  <si>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</si>
  <si>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</si>
  <si>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</si>
  <si>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</si>
  <si>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</si>
  <si>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</si>
  <si>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</si>
  <si>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</si>
  <si>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</si>
  <si>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</si>
  <si>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</si>
  <si>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</si>
  <si>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</si>
  <si>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</si>
  <si>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</si>
  <si>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</si>
  <si>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</si>
  <si>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</si>
  <si>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</si>
  <si>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</si>
  <si>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</si>
  <si>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</si>
  <si>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</si>
  <si>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</si>
  <si>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</si>
  <si>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</si>
  <si>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</si>
  <si>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</si>
  <si>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</si>
  <si>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</si>
  <si>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</si>
  <si>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</si>
  <si>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</si>
  <si>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</si>
  <si>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</si>
  <si>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</si>
  <si>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</si>
  <si>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</si>
  <si>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</si>
  <si>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</si>
  <si>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</si>
  <si>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</si>
  <si>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</si>
  <si>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</si>
  <si>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</si>
  <si>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</si>
  <si>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</si>
  <si>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</si>
  <si>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</si>
  <si>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</si>
  <si>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</si>
  <si>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</si>
  <si>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</si>
  <si>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</si>
  <si>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</si>
  <si>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</si>
  <si>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</si>
  <si>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</si>
  <si>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</si>
  <si>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</si>
  <si>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</si>
  <si>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</si>
  <si>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</si>
  <si>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</si>
  <si>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</si>
  <si>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</si>
  <si>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</si>
  <si>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</si>
  <si>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</si>
  <si>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</si>
  <si>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</si>
  <si>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</si>
  <si>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</si>
  <si>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</si>
  <si>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</si>
  <si>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</si>
  <si>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</si>
  <si>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</si>
  <si>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</si>
  <si>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</si>
  <si>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</si>
  <si>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</si>
  <si>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</si>
  <si>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</si>
  <si>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</si>
  <si>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</si>
  <si>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</si>
  <si>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</si>
  <si>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</si>
  <si>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</si>
  <si>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</si>
  <si>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</si>
  <si>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</si>
  <si>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</si>
  <si>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</si>
  <si>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</si>
  <si>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</si>
  <si>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</si>
  <si>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</si>
  <si>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</si>
  <si>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</si>
  <si>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</si>
  <si>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</si>
  <si>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</si>
  <si>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</si>
  <si>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</si>
  <si>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</si>
  <si>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</si>
  <si>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</si>
  <si>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</si>
  <si>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</si>
  <si>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</si>
  <si>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</si>
  <si>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</si>
  <si>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</si>
  <si>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</si>
  <si>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</si>
  <si>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</si>
  <si>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</si>
  <si>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</si>
  <si>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</si>
  <si>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</si>
  <si>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</si>
  <si>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</si>
  <si>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</si>
  <si>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</si>
  <si>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</si>
  <si>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</si>
  <si>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</si>
  <si>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</si>
  <si>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</si>
  <si>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</si>
  <si>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</si>
  <si>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</si>
  <si>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</si>
  <si>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</si>
  <si>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</si>
  <si>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</si>
  <si>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</si>
  <si>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</si>
  <si>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</si>
  <si>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</si>
  <si>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</si>
  <si>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</si>
  <si>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</si>
  <si>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</si>
  <si>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</si>
  <si>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</si>
  <si>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</si>
  <si>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</si>
  <si>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</si>
  <si>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</si>
  <si>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</si>
  <si>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</si>
  <si>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</si>
  <si>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</si>
  <si>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</si>
  <si>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</si>
  <si>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</si>
  <si>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</si>
  <si>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</si>
  <si>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</si>
  <si>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</si>
  <si>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</si>
  <si>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</si>
  <si>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</si>
  <si>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</si>
  <si>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</si>
  <si>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</si>
  <si>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</si>
  <si>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</si>
  <si>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</si>
  <si>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</si>
  <si>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</si>
  <si>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</si>
  <si>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</si>
  <si>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</si>
  <si>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</si>
  <si>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</si>
  <si>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</si>
  <si>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</si>
  <si>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</si>
  <si>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</si>
  <si>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</si>
  <si>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</si>
  <si>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</si>
  <si>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</si>
  <si>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</si>
  <si>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</si>
  <si>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</si>
  <si>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</si>
  <si>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</si>
  <si>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</si>
  <si>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</si>
  <si>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</si>
  <si>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</si>
  <si>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</si>
  <si>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</si>
  <si>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</si>
  <si>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</si>
  <si>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</si>
  <si>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</si>
  <si>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</si>
  <si>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</si>
  <si>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</si>
  <si>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</si>
  <si>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</si>
  <si>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</si>
  <si>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</si>
  <si>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</si>
  <si>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</si>
  <si>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</si>
  <si>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</si>
  <si>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</si>
  <si>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</si>
  <si>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</si>
  <si>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</si>
  <si>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</si>
  <si>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</si>
  <si>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</si>
  <si>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</si>
  <si>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</si>
  <si>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</si>
  <si>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</si>
  <si>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</si>
  <si>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</si>
  <si>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</si>
  <si>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</si>
  <si>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</si>
  <si>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</si>
  <si>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</si>
  <si>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</si>
  <si>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</si>
  <si>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</si>
  <si>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</si>
  <si>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</si>
  <si>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</si>
  <si>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</si>
  <si>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</si>
  <si>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</si>
  <si>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</si>
  <si>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</si>
  <si>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</si>
  <si>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</si>
  <si>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</si>
  <si>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</si>
  <si>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</si>
  <si>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</si>
  <si>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</si>
  <si>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</si>
  <si>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</si>
  <si>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</si>
  <si>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</si>
  <si>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</si>
  <si>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</si>
  <si>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</si>
  <si>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</si>
  <si>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</si>
  <si>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</si>
  <si>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</si>
  <si>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</si>
  <si>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</si>
  <si>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</si>
  <si>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</si>
  <si>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</si>
  <si>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</si>
  <si>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</si>
  <si>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</si>
  <si>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</si>
  <si>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</si>
  <si>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</si>
  <si>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</si>
  <si>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</si>
  <si>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</si>
  <si>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</si>
  <si>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</si>
  <si>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</si>
  <si>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</si>
  <si>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</si>
  <si>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</si>
  <si>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</si>
  <si>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</si>
  <si>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</si>
  <si>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</si>
  <si>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</si>
  <si>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</si>
  <si>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</si>
  <si>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</si>
  <si>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</si>
  <si>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</si>
  <si>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</si>
  <si>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</si>
  <si>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</si>
  <si>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</si>
  <si>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</si>
  <si>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</si>
  <si>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</si>
  <si>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</si>
  <si>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</si>
  <si>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</si>
  <si>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</si>
  <si>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</si>
  <si>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</si>
  <si>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</si>
  <si>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</si>
  <si>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</si>
  <si>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</si>
  <si>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</si>
  <si>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</si>
  <si>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</si>
  <si>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</si>
  <si>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</si>
  <si>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</si>
  <si>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</si>
  <si>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</si>
  <si>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</si>
  <si>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</si>
  <si>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</si>
  <si>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</si>
  <si>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</si>
  <si>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</si>
  <si>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</si>
  <si>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</si>
  <si>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</si>
  <si>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</si>
  <si>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</si>
  <si>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</si>
  <si>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</si>
  <si>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</si>
  <si>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</si>
  <si>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</si>
  <si>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</si>
  <si>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</si>
  <si>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</si>
  <si>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</si>
  <si>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</si>
  <si>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</si>
  <si>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</si>
  <si>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</si>
  <si>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</si>
  <si>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</si>
  <si>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</si>
  <si>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</si>
  <si>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</si>
  <si>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</si>
  <si>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</si>
  <si>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</si>
  <si>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</si>
  <si>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</si>
  <si>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</si>
  <si>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</si>
  <si>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</si>
  <si>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</si>
  <si>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</si>
  <si>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</si>
  <si>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</si>
  <si>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</si>
  <si>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</si>
  <si>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</si>
  <si>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</si>
  <si>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</si>
  <si>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</si>
  <si>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</si>
  <si>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</si>
  <si>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</si>
  <si>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</si>
  <si>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</si>
  <si>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</si>
  <si>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</si>
  <si>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</si>
  <si>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</si>
  <si>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</si>
  <si>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</si>
  <si>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</si>
  <si>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</si>
  <si>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</si>
  <si>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</si>
  <si>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</si>
  <si>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</si>
  <si>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</si>
  <si>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</si>
  <si>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</si>
  <si>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</si>
  <si>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</si>
  <si>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</si>
  <si>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</si>
  <si>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</si>
  <si>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</si>
  <si>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</si>
  <si>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</si>
  <si>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</si>
  <si>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</si>
  <si>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</si>
  <si>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</si>
  <si>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</si>
  <si>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</si>
  <si>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</si>
  <si>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</si>
  <si>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</si>
  <si>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</si>
  <si>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</si>
  <si>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</si>
  <si>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</si>
  <si>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</si>
  <si>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</si>
  <si>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</si>
  <si>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</si>
  <si>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</si>
  <si>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</si>
  <si>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</si>
  <si>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</si>
  <si>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</si>
  <si>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</si>
  <si>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</si>
  <si>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</si>
  <si>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</si>
  <si>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</si>
  <si>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</si>
  <si>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</si>
  <si>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</si>
  <si>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</si>
  <si>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</si>
  <si>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</si>
  <si>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</si>
  <si>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</si>
  <si>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</si>
  <si>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</si>
  <si>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</si>
  <si>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</si>
  <si>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</si>
  <si>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</si>
  <si>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</si>
  <si>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</si>
  <si>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</si>
  <si>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</si>
  <si>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</si>
  <si>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</si>
  <si>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</si>
  <si>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</si>
  <si>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</si>
  <si>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</si>
  <si>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</si>
  <si>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</si>
  <si>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</si>
  <si>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</si>
  <si>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</si>
  <si>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</si>
  <si>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</si>
  <si>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</si>
  <si>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</si>
  <si>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</si>
  <si>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</si>
  <si>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</si>
  <si>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</si>
  <si>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</si>
  <si>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</si>
  <si>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</si>
  <si>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</si>
  <si>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</si>
  <si>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</si>
  <si>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</si>
  <si>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</si>
  <si>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</si>
  <si>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</si>
  <si>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</si>
  <si>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</si>
  <si>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</si>
  <si>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</si>
  <si>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</si>
  <si>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</si>
  <si>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</si>
  <si>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</si>
  <si>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</si>
  <si>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</si>
  <si>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</si>
  <si>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</si>
  <si>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</si>
  <si>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</si>
  <si>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</si>
  <si>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</si>
  <si>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</si>
  <si>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</si>
  <si>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</si>
  <si>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</si>
  <si>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</si>
  <si>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</si>
  <si>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</si>
  <si>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</si>
  <si>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</si>
  <si>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</si>
  <si>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</si>
  <si>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</si>
  <si>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</si>
  <si>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</si>
  <si>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</si>
  <si>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</si>
  <si>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</si>
  <si>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</si>
  <si>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</si>
  <si>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</si>
  <si>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</si>
  <si>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</si>
  <si>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</si>
  <si>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</si>
  <si>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</si>
  <si>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</si>
  <si>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</si>
  <si>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</si>
  <si>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</si>
  <si>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</si>
  <si>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</si>
  <si>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</si>
  <si>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</si>
  <si>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</si>
  <si>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</si>
  <si>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</si>
  <si>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</si>
  <si>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</si>
  <si>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</si>
  <si>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</si>
  <si>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</si>
  <si>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</si>
  <si>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</si>
  <si>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</si>
  <si>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</si>
  <si>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</si>
  <si>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</si>
  <si>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</si>
  <si>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</si>
  <si>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</si>
  <si>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</si>
  <si>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</si>
  <si>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</si>
  <si>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</si>
  <si>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</si>
  <si>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</si>
  <si>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</si>
  <si>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</si>
  <si>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</si>
  <si>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</si>
  <si>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</si>
  <si>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</si>
  <si>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</si>
  <si>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</si>
  <si>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</si>
  <si>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</si>
  <si>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</si>
  <si>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</si>
  <si>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</si>
  <si>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</si>
  <si>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</si>
  <si>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</si>
  <si>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</si>
  <si>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</si>
  <si>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</si>
  <si>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</si>
  <si>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</si>
  <si>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</si>
  <si>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</si>
  <si>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</si>
  <si>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</si>
  <si>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</si>
  <si>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</si>
  <si>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</si>
  <si>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</si>
  <si>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</si>
  <si>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</si>
  <si>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</si>
  <si>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</si>
  <si>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</si>
  <si>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</si>
  <si>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</si>
  <si>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</si>
  <si>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</si>
  <si>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</si>
  <si>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</si>
  <si>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</si>
  <si>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</si>
  <si>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</si>
  <si>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</si>
  <si>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</si>
  <si>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</si>
  <si>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</si>
  <si>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</si>
  <si>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</si>
  <si>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</si>
  <si>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</si>
  <si>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</si>
  <si>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</si>
  <si>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</si>
  <si>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</si>
  <si>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</si>
  <si>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</si>
  <si>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</si>
  <si>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</si>
  <si>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</si>
  <si>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</si>
  <si>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</si>
  <si>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</si>
  <si>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</si>
  <si>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</si>
  <si>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</si>
  <si>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</si>
  <si>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</si>
  <si>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</si>
  <si>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</si>
  <si>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</si>
  <si>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</si>
  <si>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</si>
  <si>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</si>
  <si>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</si>
  <si>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</si>
  <si>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</si>
  <si>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</si>
  <si>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</si>
  <si>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</si>
  <si>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</si>
  <si>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</si>
  <si>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</si>
  <si>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</si>
  <si>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</si>
  <si>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</si>
  <si>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</si>
  <si>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</si>
  <si>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</si>
  <si>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</si>
  <si>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</si>
  <si>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</si>
  <si>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</si>
  <si>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</si>
  <si>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</si>
  <si>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</si>
  <si>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</si>
  <si>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</si>
  <si>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</si>
  <si>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</si>
  <si>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</si>
  <si>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</si>
  <si>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</si>
  <si>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</si>
  <si>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</si>
  <si>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</si>
  <si>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</si>
  <si>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</si>
  <si>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</si>
  <si>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</si>
  <si>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</si>
  <si>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</si>
  <si>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</si>
  <si>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</si>
  <si>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</si>
  <si>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</si>
  <si>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</si>
  <si>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</si>
  <si>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</si>
  <si>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</si>
  <si>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</si>
  <si>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</si>
  <si>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</si>
  <si>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</si>
  <si>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</si>
  <si>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</si>
  <si>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</si>
  <si>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</si>
  <si>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</si>
  <si>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</si>
  <si>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</si>
  <si>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</si>
  <si>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</si>
  <si>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</si>
  <si>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</si>
  <si>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</si>
  <si>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</si>
  <si>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</si>
  <si>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</si>
  <si>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</si>
  <si>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</si>
  <si>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</si>
  <si>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</si>
  <si>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</si>
  <si>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</si>
  <si>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</si>
  <si>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</si>
  <si>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</si>
  <si>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</si>
  <si>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</si>
  <si>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</si>
  <si>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</si>
  <si>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</si>
  <si>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</si>
  <si>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</si>
  <si>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</si>
  <si>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</si>
  <si>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</si>
  <si>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</si>
  <si>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</si>
  <si>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</si>
  <si>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</si>
  <si>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</si>
  <si>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</si>
  <si>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</si>
  <si>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</si>
  <si>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</si>
  <si>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</si>
  <si>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</si>
  <si>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</si>
  <si>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</si>
  <si>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</si>
  <si>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</si>
  <si>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</si>
  <si>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</si>
  <si>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</si>
  <si>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</si>
  <si>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</si>
  <si>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</si>
  <si>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</si>
  <si>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</si>
  <si>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</si>
  <si>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</si>
  <si>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</si>
  <si>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</si>
  <si>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</si>
  <si>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</si>
  <si>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</si>
  <si>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</si>
  <si>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</si>
  <si>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</si>
  <si>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</si>
  <si>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</si>
  <si>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</si>
  <si>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</si>
  <si>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</si>
  <si>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</si>
  <si>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</si>
  <si>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</si>
  <si>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</si>
  <si>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</si>
  <si>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</si>
  <si>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</si>
  <si>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</si>
  <si>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</si>
  <si>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</si>
  <si>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</si>
  <si>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</si>
  <si>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</si>
  <si>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</si>
  <si>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</si>
  <si>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</si>
  <si>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</si>
  <si>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</si>
  <si>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</si>
  <si>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</si>
  <si>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</si>
  <si>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</si>
  <si>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</si>
  <si>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</si>
  <si>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</si>
  <si>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</si>
  <si>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</si>
  <si>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</si>
  <si>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</si>
  <si>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</si>
  <si>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</si>
  <si>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</si>
  <si>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</si>
  <si>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</si>
  <si>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</si>
  <si>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</si>
  <si>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</si>
  <si>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</si>
  <si>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</si>
  <si>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</si>
  <si>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</si>
  <si>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</si>
  <si>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</si>
  <si>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</si>
  <si>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</si>
  <si>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</si>
  <si>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</si>
  <si>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</si>
  <si>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</si>
  <si>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</si>
  <si>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</si>
  <si>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</si>
  <si>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</si>
  <si>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</si>
  <si>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</si>
  <si>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</si>
  <si>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</si>
  <si>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</si>
  <si>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</si>
  <si>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</si>
  <si>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</si>
  <si>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</si>
  <si>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</si>
  <si>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</si>
  <si>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</si>
  <si>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</si>
  <si>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</si>
  <si>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</si>
  <si>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</si>
  <si>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</si>
  <si>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</si>
  <si>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</si>
  <si>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</si>
  <si>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</si>
  <si>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</si>
  <si>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</si>
  <si>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</si>
  <si>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</si>
  <si>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</si>
  <si>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</si>
  <si>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</si>
  <si>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</si>
  <si>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</si>
  <si>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</si>
  <si>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</si>
  <si>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</si>
  <si>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</si>
  <si>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</si>
  <si>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</si>
  <si>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</si>
  <si>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</si>
  <si>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</si>
  <si>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</si>
  <si>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</si>
  <si>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</si>
  <si>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</si>
  <si>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</si>
  <si>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</si>
  <si>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</si>
  <si>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</si>
  <si>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</si>
  <si>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</si>
  <si>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</si>
  <si>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</si>
  <si>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</si>
  <si>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</si>
  <si>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</si>
  <si>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</si>
  <si>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</si>
  <si>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</si>
  <si>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</si>
  <si>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</si>
  <si>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</si>
  <si>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</si>
  <si>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</si>
  <si>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</si>
  <si>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</si>
  <si>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</si>
  <si>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</si>
  <si>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</si>
  <si>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</si>
  <si>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</si>
  <si>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</si>
  <si>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</si>
  <si>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</si>
  <si>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</si>
  <si>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</si>
  <si>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</si>
  <si>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</si>
  <si>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</si>
  <si>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</si>
  <si>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</si>
  <si>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</si>
  <si>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</si>
  <si>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</si>
  <si>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</si>
  <si>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</si>
  <si>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</si>
  <si>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</si>
  <si>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</si>
  <si>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</si>
  <si>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</si>
  <si>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</si>
  <si>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</si>
  <si>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</si>
  <si>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</si>
  <si>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</si>
  <si>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</si>
  <si>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</si>
  <si>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</si>
  <si>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</si>
  <si>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</si>
  <si>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</si>
  <si>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</si>
  <si>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</si>
  <si>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</si>
  <si>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</si>
  <si>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</si>
  <si>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</si>
  <si>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</si>
  <si>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</si>
  <si>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</si>
  <si>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</si>
  <si>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</si>
  <si>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</si>
  <si>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</si>
  <si>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</si>
  <si>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</si>
  <si>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</si>
  <si>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</si>
  <si>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</si>
  <si>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</si>
  <si>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</si>
  <si>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</si>
  <si>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</si>
  <si>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</si>
  <si>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</si>
  <si>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</si>
  <si>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</si>
  <si>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</si>
  <si>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</si>
  <si>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</si>
  <si>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</si>
  <si>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</si>
  <si>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</si>
  <si>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</si>
  <si>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</si>
  <si>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</si>
  <si>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</si>
  <si>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</si>
  <si>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</si>
  <si>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</si>
  <si>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</si>
  <si>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</si>
  <si>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</si>
  <si>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</si>
  <si>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</si>
  <si>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</si>
  <si>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</si>
  <si>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</si>
  <si>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</si>
  <si>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</si>
  <si>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</si>
  <si>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</si>
  <si>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</si>
  <si>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</si>
  <si>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</si>
  <si>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</si>
  <si>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</si>
  <si>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</si>
  <si>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</si>
  <si>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</si>
  <si>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</si>
  <si>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</si>
  <si>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</si>
  <si>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</si>
  <si>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</si>
  <si>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</si>
  <si>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</si>
  <si>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</si>
  <si>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</si>
  <si>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</si>
  <si>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</si>
  <si>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</si>
  <si>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</si>
  <si>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</si>
  <si>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</si>
  <si>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</si>
  <si>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</si>
  <si>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</si>
  <si>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</si>
  <si>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</si>
  <si>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</si>
  <si>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</si>
  <si>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</si>
  <si>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</si>
  <si>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</si>
  <si>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</si>
  <si>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</si>
  <si>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</si>
  <si>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</si>
  <si>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</si>
  <si>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</si>
  <si>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</si>
  <si>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</si>
  <si>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</si>
  <si>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</si>
  <si>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</si>
  <si>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</si>
  <si>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</si>
  <si>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</si>
  <si>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</si>
  <si>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</si>
  <si>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</si>
  <si>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</si>
  <si>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</si>
  <si>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</si>
  <si>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</si>
  <si>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</si>
  <si>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</si>
  <si>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</si>
  <si>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</si>
  <si>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</si>
  <si>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</si>
  <si>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</si>
  <si>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</si>
  <si>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</si>
  <si>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</si>
  <si>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</si>
  <si>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</si>
  <si>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</si>
  <si>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</si>
  <si>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</si>
  <si>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</si>
  <si>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</si>
  <si>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</si>
  <si>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</si>
  <si>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</si>
  <si>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</si>
  <si>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</si>
  <si>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</si>
  <si>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</si>
  <si>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</si>
  <si>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</si>
  <si>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</si>
  <si>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</si>
  <si>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</si>
  <si>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</si>
  <si>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</si>
  <si>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</si>
  <si>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</si>
  <si>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</si>
  <si>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</si>
  <si>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</si>
  <si>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</si>
  <si>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</si>
  <si>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</si>
  <si>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</si>
  <si>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</si>
  <si>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</si>
  <si>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</si>
  <si>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</si>
  <si>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</si>
  <si>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</si>
  <si>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</si>
  <si>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</si>
  <si>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</si>
  <si>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</si>
  <si>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</si>
  <si>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</si>
  <si>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</si>
  <si>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</si>
  <si>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</si>
  <si>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</si>
  <si>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</si>
  <si>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</si>
  <si>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</si>
  <si>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</si>
  <si>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</si>
  <si>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</si>
  <si>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</si>
  <si>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</si>
  <si>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</si>
  <si>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</si>
  <si>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</si>
  <si>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</si>
  <si>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</si>
  <si>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</si>
  <si>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</si>
  <si>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</si>
  <si>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</si>
  <si>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</si>
  <si>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</si>
  <si>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</si>
  <si>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</si>
  <si>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</si>
  <si>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</si>
  <si>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</si>
  <si>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</si>
  <si>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</si>
  <si>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</si>
  <si>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</si>
  <si>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</si>
  <si>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</si>
  <si>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</si>
  <si>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</si>
  <si>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</si>
  <si>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</si>
  <si>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</si>
  <si>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</si>
  <si>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</si>
  <si>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</si>
  <si>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</si>
  <si>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</si>
  <si>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</si>
  <si>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</si>
  <si>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</si>
  <si>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</si>
  <si>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</si>
  <si>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</si>
  <si>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</si>
  <si>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</si>
  <si>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</si>
  <si>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</si>
  <si>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</si>
  <si>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</si>
  <si>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</si>
  <si>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</si>
  <si>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</si>
  <si>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</si>
  <si>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</si>
  <si>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</si>
  <si>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</si>
  <si>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</si>
  <si>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</si>
  <si>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</si>
  <si>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</si>
  <si>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</si>
  <si>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</si>
  <si>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</si>
  <si>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</si>
  <si>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</si>
  <si>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</si>
  <si>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</si>
  <si>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</si>
  <si>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</si>
  <si>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</si>
  <si>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</si>
  <si>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</si>
  <si>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</si>
  <si>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</si>
  <si>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</si>
  <si>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</si>
  <si>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</si>
  <si>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</si>
  <si>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</si>
  <si>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</si>
  <si>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</si>
  <si>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</si>
  <si>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</si>
  <si>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</si>
  <si>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</si>
  <si>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</si>
  <si>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</si>
  <si>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</si>
  <si>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</si>
  <si>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</si>
  <si>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</si>
  <si>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</si>
  <si>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</si>
  <si>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</si>
  <si>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</si>
  <si>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</si>
  <si>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</si>
  <si>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</si>
  <si>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</si>
  <si>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</si>
  <si>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</si>
  <si>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</si>
  <si>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</si>
  <si>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</si>
  <si>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</si>
  <si>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</si>
  <si>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</si>
  <si>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</si>
  <si>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</si>
  <si>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</si>
  <si>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</si>
  <si>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</si>
  <si>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</si>
  <si>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</si>
  <si>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</si>
  <si>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</si>
  <si>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</si>
  <si>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</si>
  <si>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</si>
  <si>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</si>
  <si>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</si>
  <si>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</si>
  <si>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</si>
  <si>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</si>
  <si>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</si>
  <si>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</si>
  <si>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</si>
  <si>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</si>
  <si>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</si>
  <si>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</si>
  <si>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</si>
  <si>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</si>
  <si>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</si>
  <si>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</si>
  <si>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</si>
  <si>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</si>
  <si>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</si>
  <si>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</si>
  <si>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</si>
  <si>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</si>
  <si>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</si>
  <si>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</si>
  <si>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</si>
  <si>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</si>
  <si>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</si>
  <si>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</si>
  <si>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</si>
  <si>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</si>
  <si>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</si>
  <si>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</si>
  <si>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</si>
  <si>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</si>
  <si>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</si>
  <si>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</si>
  <si>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</si>
  <si>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</si>
  <si>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</si>
  <si>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</si>
  <si>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</si>
  <si>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</si>
  <si>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</si>
  <si>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</si>
  <si>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</si>
  <si>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</si>
  <si>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</si>
  <si>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</si>
  <si>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</si>
  <si>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</si>
  <si>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</si>
  <si>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</si>
  <si>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</si>
  <si>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</si>
  <si>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</si>
  <si>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</si>
  <si>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</si>
  <si>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</si>
  <si>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</si>
  <si>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</si>
  <si>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</si>
  <si>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</si>
  <si>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</si>
  <si>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</si>
  <si>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</si>
  <si>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</si>
  <si>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</si>
  <si>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</si>
  <si>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</si>
  <si>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</si>
  <si>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</si>
  <si>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</si>
  <si>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</si>
  <si>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</si>
  <si>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</si>
  <si>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</si>
  <si>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</si>
  <si>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</si>
  <si>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</si>
  <si>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</si>
  <si>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</si>
  <si>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</si>
  <si>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</si>
  <si>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</si>
  <si>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</si>
  <si>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</si>
  <si>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</si>
  <si>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</si>
  <si>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</si>
  <si>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</si>
  <si>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</si>
  <si>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</si>
  <si>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</si>
  <si>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</si>
  <si>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</si>
  <si>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</si>
  <si>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</si>
  <si>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</si>
  <si>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</si>
  <si>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</si>
  <si>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</si>
  <si>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</si>
  <si>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</si>
  <si>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</si>
  <si>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</si>
  <si>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</si>
  <si>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</si>
  <si>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</si>
  <si>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</si>
  <si>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</si>
  <si>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</si>
  <si>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</si>
  <si>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</si>
  <si>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</si>
  <si>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</si>
  <si>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</si>
  <si>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</si>
  <si>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</si>
  <si>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</si>
  <si>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</si>
  <si>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</si>
  <si>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</si>
  <si>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</si>
  <si>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</si>
  <si>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</si>
  <si>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</si>
  <si>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</si>
  <si>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</si>
  <si>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</si>
  <si>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</si>
  <si>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</si>
  <si>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</si>
  <si>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</si>
  <si>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</si>
  <si>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</si>
  <si>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</si>
  <si>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</si>
  <si>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</si>
  <si>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</si>
  <si>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</si>
  <si>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</si>
  <si>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</si>
  <si>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</si>
  <si>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</si>
  <si>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</si>
  <si>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</si>
  <si>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</si>
  <si>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</si>
  <si>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</si>
  <si>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</si>
  <si>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</si>
  <si>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</si>
  <si>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</si>
  <si>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</si>
  <si>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</si>
  <si>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</si>
  <si>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</si>
  <si>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</si>
  <si>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</si>
  <si>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</si>
  <si>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</si>
  <si>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</si>
  <si>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</si>
  <si>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</si>
  <si>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</si>
  <si>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</si>
  <si>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</si>
  <si>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</si>
  <si>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</si>
  <si>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</si>
  <si>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</si>
  <si>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</si>
  <si>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</si>
  <si>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</si>
  <si>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</si>
  <si>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</si>
  <si>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</si>
  <si>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</si>
  <si>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</si>
  <si>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</si>
  <si>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</si>
  <si>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</si>
  <si>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</si>
  <si>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</si>
  <si>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</si>
  <si>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</si>
  <si>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</si>
  <si>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</si>
  <si>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</si>
  <si>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</si>
  <si>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</si>
  <si>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</si>
  <si>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</si>
  <si>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</si>
  <si>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</si>
  <si>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</si>
  <si>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</si>
  <si>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</si>
  <si>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</si>
  <si>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</si>
  <si>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</si>
  <si>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</si>
  <si>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</si>
  <si>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</si>
  <si>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</si>
  <si>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</si>
  <si>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</si>
  <si>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</si>
  <si>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</si>
  <si>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</si>
  <si>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</si>
  <si>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</si>
  <si>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</si>
  <si>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</si>
  <si>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</si>
  <si>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</si>
  <si>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</si>
  <si>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</si>
  <si>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</si>
  <si>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</si>
  <si>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</si>
  <si>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</si>
  <si>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</si>
  <si>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</si>
  <si>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</si>
  <si>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</si>
  <si>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</si>
  <si>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</si>
  <si>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</si>
  <si>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</si>
  <si>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</si>
  <si>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</si>
  <si>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</si>
  <si>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</si>
  <si>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</si>
  <si>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</si>
  <si>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</si>
  <si>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</si>
  <si>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</si>
  <si>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</si>
  <si>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</si>
  <si>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</si>
  <si>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</si>
  <si>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</si>
  <si>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</si>
  <si>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</si>
  <si>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</si>
  <si>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</si>
  <si>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</si>
  <si>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</si>
  <si>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</si>
  <si>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</si>
  <si>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</si>
  <si>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</si>
  <si>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</si>
  <si>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</si>
  <si>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</si>
  <si>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</si>
  <si>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</si>
  <si>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</si>
  <si>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</si>
  <si>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</si>
  <si>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</si>
  <si>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</si>
  <si>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</si>
  <si>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</si>
  <si>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</si>
  <si>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</si>
  <si>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</si>
  <si>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</si>
  <si>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</si>
  <si>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</si>
  <si>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</si>
  <si>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</si>
  <si>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</si>
  <si>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</si>
  <si>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</si>
  <si>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</si>
  <si>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</si>
  <si>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</si>
  <si>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</si>
  <si>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</si>
  <si>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</si>
  <si>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</si>
  <si>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</si>
  <si>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</si>
  <si>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</si>
  <si>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</si>
  <si>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</si>
  <si>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</si>
  <si>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</si>
  <si>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</si>
  <si>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</si>
  <si>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</si>
  <si>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</si>
  <si>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</si>
  <si>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</si>
  <si>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</si>
  <si>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</si>
  <si>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</si>
  <si>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</si>
  <si>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</si>
  <si>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</si>
  <si>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</si>
  <si>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</si>
  <si>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</si>
  <si>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</si>
  <si>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</si>
  <si>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</si>
  <si>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</si>
  <si>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</si>
  <si>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</si>
  <si>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</si>
  <si>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</si>
  <si>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</si>
  <si>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</si>
  <si>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</si>
  <si>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</si>
  <si>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</si>
  <si>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</si>
  <si>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</si>
  <si>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</si>
  <si>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</si>
  <si>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</si>
  <si>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</si>
  <si>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</si>
  <si>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</si>
  <si>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</si>
  <si>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</si>
  <si>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</si>
  <si>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</si>
  <si>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</si>
  <si>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</si>
  <si>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</si>
  <si>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</si>
  <si>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</si>
  <si>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</si>
  <si>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</si>
  <si>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</si>
  <si>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</si>
  <si>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</si>
  <si>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</si>
  <si>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</si>
  <si>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</si>
  <si>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</si>
  <si>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</si>
  <si>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</si>
  <si>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</si>
  <si>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</si>
  <si>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</si>
  <si>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</si>
  <si>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</si>
  <si>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</si>
  <si>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</si>
  <si>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</si>
  <si>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</si>
  <si>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</si>
  <si>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</si>
  <si>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</si>
  <si>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</si>
  <si>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</si>
  <si>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</si>
  <si>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</si>
  <si>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</si>
  <si>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</si>
  <si>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</si>
  <si>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</si>
  <si>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</si>
  <si>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</si>
  <si>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</si>
  <si>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</si>
  <si>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</si>
  <si>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</si>
  <si>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</si>
  <si>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</si>
  <si>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</si>
  <si>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</si>
  <si>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</si>
  <si>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</si>
  <si>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</si>
  <si>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</si>
  <si>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</si>
  <si>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</si>
  <si>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</si>
  <si>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</si>
  <si>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</si>
  <si>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</si>
  <si>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</si>
  <si>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</si>
  <si>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</si>
  <si>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</si>
  <si>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</si>
  <si>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</si>
  <si>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</si>
  <si>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</si>
  <si>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</si>
  <si>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</si>
  <si>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</si>
  <si>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</si>
  <si>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</si>
  <si>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</si>
  <si>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</si>
  <si>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</si>
  <si>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</si>
  <si>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</si>
  <si>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</si>
  <si>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</si>
  <si>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</si>
  <si>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</si>
  <si>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</si>
  <si>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</si>
  <si>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</si>
  <si>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</si>
  <si>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</si>
  <si>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</si>
  <si>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</si>
  <si>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</si>
  <si>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</si>
  <si>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</si>
  <si>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</si>
  <si>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</si>
  <si>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</si>
  <si>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</si>
  <si>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</si>
  <si>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</si>
  <si>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</si>
  <si>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</si>
  <si>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</si>
  <si>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</si>
  <si>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</si>
  <si>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</si>
  <si>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</si>
  <si>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</si>
  <si>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</si>
  <si>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</si>
  <si>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</si>
  <si>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</si>
  <si>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</si>
  <si>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</si>
  <si>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</si>
  <si>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</si>
  <si>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</si>
  <si>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</si>
  <si>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</si>
  <si>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</si>
  <si>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</si>
  <si>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</si>
  <si>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</si>
  <si>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</si>
  <si>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</si>
  <si>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</si>
  <si>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</si>
  <si>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</si>
  <si>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</si>
  <si>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</si>
  <si>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</si>
  <si>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</si>
  <si>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</si>
  <si>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</si>
  <si>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</si>
  <si>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</si>
  <si>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</si>
  <si>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</si>
  <si>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</si>
  <si>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</si>
  <si>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</si>
  <si>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</si>
  <si>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</si>
  <si>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</si>
  <si>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</si>
  <si>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</si>
  <si>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</si>
  <si>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</si>
  <si>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</si>
  <si>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</si>
  <si>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</si>
  <si>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</si>
  <si>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</si>
  <si>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</si>
  <si>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</si>
  <si>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</si>
  <si>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</si>
  <si>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</si>
  <si>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</si>
  <si>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</si>
  <si>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</si>
  <si>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</si>
  <si>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</si>
  <si>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</si>
  <si>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</si>
  <si>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</si>
  <si>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</si>
  <si>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</si>
  <si>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</si>
  <si>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</si>
  <si>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</si>
  <si>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</si>
  <si>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</si>
  <si>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</si>
  <si>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</si>
  <si>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</si>
  <si>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</si>
  <si>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</si>
  <si>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</si>
  <si>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</si>
  <si>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</si>
  <si>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</si>
  <si>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</si>
  <si>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</si>
  <si>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</si>
  <si>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</si>
  <si>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</si>
  <si>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</si>
  <si>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</si>
  <si>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</si>
  <si>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</si>
  <si>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</si>
  <si>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</si>
  <si>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</si>
  <si>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</si>
  <si>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</si>
  <si>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</si>
  <si>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</si>
  <si>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</si>
  <si>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</si>
  <si>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</si>
  <si>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</si>
  <si>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</si>
  <si>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</si>
  <si>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</si>
  <si>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</si>
  <si>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</si>
  <si>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</si>
  <si>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</si>
  <si>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</si>
  <si>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</si>
  <si>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</si>
  <si>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</si>
  <si>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</si>
  <si>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</si>
  <si>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</si>
  <si>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</si>
  <si>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</si>
  <si>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</si>
  <si>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</si>
  <si>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</si>
  <si>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</si>
  <si>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</si>
  <si>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</si>
  <si>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</si>
  <si>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</si>
  <si>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</si>
  <si>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</si>
  <si>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</si>
  <si>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</si>
  <si>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</si>
  <si>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</si>
  <si>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</si>
  <si>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</si>
  <si>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</si>
  <si>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</si>
  <si>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</si>
  <si>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</si>
  <si>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</si>
  <si>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</si>
  <si>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</si>
  <si>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</si>
  <si>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</si>
  <si>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</si>
  <si>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</si>
  <si>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</si>
  <si>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</si>
  <si>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</si>
  <si>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</si>
  <si>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</si>
  <si>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</si>
  <si>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</si>
  <si>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</si>
  <si>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</si>
  <si>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</si>
  <si>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</si>
  <si>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</si>
  <si>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</si>
  <si>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</si>
  <si>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</si>
  <si>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</si>
  <si>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</si>
  <si>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</si>
  <si>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</si>
  <si>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</si>
  <si>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</si>
  <si>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</si>
  <si>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</si>
  <si>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</si>
  <si>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</si>
  <si>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</si>
  <si>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</si>
  <si>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</si>
  <si>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</si>
  <si>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</si>
  <si>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</si>
  <si>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</si>
  <si>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</si>
  <si>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</si>
  <si>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</si>
  <si>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</si>
  <si>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</si>
  <si>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</si>
  <si>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</si>
  <si>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</si>
  <si>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</si>
  <si>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</si>
  <si>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</si>
  <si>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</si>
  <si>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</si>
  <si>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</si>
  <si>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</si>
  <si>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</si>
  <si>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</si>
  <si>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</si>
  <si>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</si>
  <si>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</si>
  <si>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</si>
  <si>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</si>
  <si>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</si>
  <si>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</si>
  <si>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</si>
  <si>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</si>
  <si>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</si>
  <si>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</si>
  <si>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</si>
  <si>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</si>
  <si>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</si>
  <si>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</si>
  <si>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</si>
  <si>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</si>
  <si>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</si>
  <si>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</si>
  <si>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</si>
  <si>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</si>
  <si>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</si>
  <si>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</si>
  <si>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</si>
  <si>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</si>
  <si>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</si>
  <si>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</si>
  <si>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</si>
  <si>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</si>
  <si>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</si>
  <si>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</si>
  <si>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</si>
  <si>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</si>
  <si>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</si>
  <si>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</si>
  <si>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</si>
  <si>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</si>
  <si>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</si>
  <si>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</si>
  <si>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</si>
  <si>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</si>
  <si>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</si>
  <si>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</si>
  <si>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</si>
  <si>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</si>
  <si>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</si>
  <si>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</si>
  <si>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</si>
  <si>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</si>
  <si>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</si>
  <si>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</si>
  <si>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</si>
  <si>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</si>
  <si>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</si>
  <si>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</si>
  <si>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</si>
  <si>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</si>
  <si>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</si>
  <si>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</si>
  <si>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</si>
  <si>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</si>
  <si>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</si>
  <si>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</si>
  <si>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</si>
  <si>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</si>
  <si>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</si>
  <si>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</si>
  <si>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</si>
  <si>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</si>
  <si>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</si>
  <si>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</si>
  <si>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</si>
  <si>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</si>
  <si>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</si>
  <si>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</si>
  <si>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</si>
  <si>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</si>
  <si>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</si>
  <si>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</si>
  <si>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</si>
  <si>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</si>
  <si>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</si>
  <si>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</si>
  <si>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</si>
  <si>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</si>
  <si>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</si>
  <si>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</si>
  <si>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</si>
  <si>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</si>
  <si>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</si>
  <si>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</si>
  <si>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</si>
  <si>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</si>
  <si>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</si>
  <si>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</si>
  <si>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</si>
  <si>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</si>
  <si>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</si>
  <si>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</si>
  <si>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</si>
  <si>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</si>
  <si>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</si>
  <si>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</si>
  <si>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</si>
  <si>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</si>
  <si>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</si>
  <si>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</si>
  <si>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</si>
  <si>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</si>
  <si>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</si>
  <si>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</si>
  <si>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</si>
  <si>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</si>
  <si>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</si>
  <si>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</si>
  <si>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</si>
  <si>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</si>
  <si>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</si>
  <si>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</si>
  <si>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</si>
  <si>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</si>
  <si>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</si>
  <si>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</si>
  <si>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</si>
  <si>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</si>
  <si>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</si>
  <si>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</si>
  <si>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</si>
  <si>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</si>
  <si>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</si>
  <si>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</si>
  <si>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</si>
  <si>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</si>
  <si>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</si>
  <si>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</si>
  <si>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</si>
  <si>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</si>
  <si>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</si>
  <si>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</si>
  <si>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</si>
  <si>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</si>
  <si>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</si>
  <si>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</si>
  <si>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</si>
  <si>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</si>
  <si>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</si>
  <si>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</si>
  <si>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</si>
  <si>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</si>
  <si>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</si>
  <si>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</si>
  <si>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</si>
  <si>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</si>
  <si>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</si>
  <si>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</si>
  <si>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</si>
  <si>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</si>
  <si>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</si>
  <si>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</si>
  <si>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</si>
  <si>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</si>
  <si>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</si>
  <si>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</si>
  <si>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</si>
  <si>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</si>
  <si>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</si>
  <si>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</si>
  <si>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</si>
  <si>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</si>
  <si>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</si>
  <si>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</si>
  <si>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</si>
  <si>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</si>
  <si>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</si>
  <si>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</si>
  <si>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</si>
  <si>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</si>
  <si>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</si>
  <si>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</si>
  <si>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</si>
  <si>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</si>
  <si>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</si>
  <si>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</si>
  <si>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</si>
  <si>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</si>
  <si>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</si>
  <si>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</si>
  <si>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</si>
  <si>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</si>
  <si>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</si>
  <si>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</si>
  <si>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</si>
  <si>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</si>
  <si>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</si>
  <si>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</si>
  <si>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</si>
  <si>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</si>
  <si>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</si>
  <si>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</si>
  <si>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</si>
  <si>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</si>
  <si>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</si>
  <si>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</si>
  <si>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</si>
  <si>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</si>
  <si>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</si>
  <si>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</si>
  <si>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</si>
  <si>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</si>
  <si>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</si>
  <si>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</si>
  <si>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</si>
  <si>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</si>
  <si>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</si>
  <si>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</si>
  <si>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</si>
  <si>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</si>
  <si>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</si>
  <si>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</si>
  <si>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</si>
  <si>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</si>
  <si>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</si>
  <si>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</si>
  <si>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</si>
  <si>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</si>
  <si>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</si>
  <si>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</si>
  <si>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</si>
  <si>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</si>
  <si>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</si>
  <si>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</si>
  <si>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</si>
  <si>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</si>
  <si>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</si>
  <si>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</si>
  <si>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</si>
  <si>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</si>
  <si>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</si>
  <si>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</si>
  <si>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</si>
  <si>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</si>
  <si>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</si>
  <si>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</si>
  <si>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</si>
  <si>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</si>
  <si>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</si>
  <si>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</si>
  <si>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</si>
  <si>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</si>
  <si>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</si>
  <si>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</si>
  <si>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</si>
  <si>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</si>
  <si>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</si>
  <si>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</si>
  <si>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</si>
  <si>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</si>
  <si>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</si>
  <si>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</si>
  <si>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</si>
  <si>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</si>
  <si>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</si>
  <si>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</si>
  <si>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</si>
  <si>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</si>
  <si>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</si>
  <si>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</si>
  <si>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</si>
  <si>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</si>
  <si>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</si>
  <si>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</si>
  <si>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</si>
  <si>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</si>
  <si>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</si>
  <si>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</si>
  <si>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</si>
  <si>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</si>
  <si>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</si>
  <si>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</si>
  <si>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</si>
  <si>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</si>
  <si>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</si>
  <si>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</si>
  <si>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</si>
  <si>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</si>
  <si>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</si>
  <si>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</si>
  <si>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</si>
  <si>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</si>
  <si>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</si>
  <si>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</si>
  <si>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</si>
  <si>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</si>
  <si>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</si>
  <si>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</si>
  <si>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</si>
  <si>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</si>
  <si>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</si>
  <si>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</si>
  <si>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</si>
  <si>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</si>
  <si>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</si>
  <si>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</si>
  <si>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</si>
  <si>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</si>
  <si>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</si>
  <si>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</si>
  <si>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</si>
  <si>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</si>
  <si>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</si>
  <si>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</si>
  <si>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</si>
  <si>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</si>
  <si>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</si>
  <si>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</si>
  <si>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</si>
  <si>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</si>
  <si>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</si>
  <si>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</si>
  <si>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</si>
  <si>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</si>
  <si>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</si>
  <si>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</si>
  <si>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</si>
  <si>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</si>
  <si>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</si>
  <si>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</si>
  <si>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</si>
  <si>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</si>
  <si>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</si>
  <si>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</si>
  <si>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</si>
  <si>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</si>
  <si>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</si>
  <si>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</si>
  <si>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</si>
  <si>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</si>
  <si>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</si>
  <si>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</si>
  <si>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</si>
  <si>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</si>
  <si>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</si>
  <si>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</si>
  <si>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</si>
  <si>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</si>
  <si>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</si>
  <si>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</si>
  <si>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</si>
  <si>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</si>
  <si>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</si>
  <si>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</si>
  <si>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</si>
  <si>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</si>
  <si>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</si>
  <si>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</si>
  <si>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</si>
  <si>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</si>
  <si>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</si>
  <si>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</si>
  <si>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</si>
  <si>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</si>
  <si>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</si>
  <si>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</si>
  <si>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</si>
  <si>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</si>
  <si>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</si>
  <si>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</si>
  <si>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</si>
  <si>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</si>
  <si>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</si>
  <si>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</si>
  <si>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</si>
  <si>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</si>
  <si>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</si>
  <si>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</si>
  <si>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</si>
  <si>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</si>
  <si>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</si>
  <si>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</si>
  <si>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</si>
  <si>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</si>
  <si>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</si>
  <si>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</si>
  <si>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</si>
  <si>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</si>
  <si>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</si>
  <si>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</si>
  <si>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</si>
  <si>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</si>
  <si>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</si>
  <si>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</si>
  <si>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</si>
  <si>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</si>
  <si>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</si>
  <si>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</si>
  <si>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</si>
  <si>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</si>
  <si>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</si>
  <si>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</si>
  <si>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</si>
  <si>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</si>
  <si>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</si>
  <si>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</si>
  <si>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</si>
  <si>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</si>
  <si>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</si>
  <si>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</si>
  <si>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</si>
  <si>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</si>
  <si>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</si>
  <si>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</si>
  <si>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</si>
  <si>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</si>
  <si>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</si>
  <si>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</si>
  <si>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</si>
  <si>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</si>
  <si>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</si>
  <si>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</si>
  <si>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</si>
  <si>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</si>
  <si>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</si>
  <si>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</si>
  <si>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</si>
  <si>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</si>
  <si>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</si>
  <si>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</si>
  <si>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</si>
  <si>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</si>
  <si>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</si>
  <si>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</si>
  <si>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</si>
  <si>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</si>
  <si>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</si>
  <si>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</si>
  <si>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</si>
  <si>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</si>
  <si>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</si>
  <si>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</si>
  <si>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</si>
  <si>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</si>
  <si>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</si>
  <si>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</si>
  <si>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</si>
  <si>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</si>
  <si>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</si>
  <si>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</si>
  <si>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</si>
  <si>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</si>
  <si>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</si>
  <si>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</si>
  <si>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</si>
  <si>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</si>
  <si>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</si>
  <si>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</si>
  <si>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</si>
  <si>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</si>
  <si>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</si>
  <si>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</si>
  <si>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</si>
  <si>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</si>
  <si>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</si>
  <si>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</si>
  <si>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</si>
  <si>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</si>
  <si>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</si>
  <si>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</si>
  <si>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</si>
  <si>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</si>
  <si>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</si>
  <si>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</si>
  <si>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</si>
  <si>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</si>
  <si>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</si>
  <si>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</si>
  <si>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</si>
  <si>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</si>
  <si>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</si>
  <si>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</si>
  <si>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</si>
  <si>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</si>
  <si>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</si>
  <si>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</si>
  <si>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</si>
  <si>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</si>
  <si>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</si>
  <si>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</si>
  <si>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</si>
  <si>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</si>
  <si>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</si>
  <si>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</si>
  <si>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</si>
  <si>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</si>
  <si>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</si>
  <si>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</si>
  <si>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</si>
  <si>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</si>
  <si>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</si>
  <si>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</si>
  <si>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</si>
  <si>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</si>
  <si>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</si>
  <si>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</si>
  <si>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</si>
  <si>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</si>
  <si>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</si>
  <si>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</si>
  <si>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</si>
  <si>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</si>
  <si>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</si>
  <si>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</si>
  <si>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</si>
  <si>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</si>
  <si>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</si>
  <si>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</si>
  <si>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</si>
  <si>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</si>
  <si>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</si>
  <si>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</si>
  <si>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</si>
  <si>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</si>
  <si>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</si>
  <si>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</si>
  <si>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</si>
  <si>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</si>
  <si>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</si>
  <si>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</si>
  <si>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</si>
  <si>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</si>
  <si>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</si>
  <si>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</si>
  <si>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</si>
  <si>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</si>
  <si>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</si>
  <si>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</si>
  <si>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</si>
  <si>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</si>
  <si>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</si>
  <si>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</si>
  <si>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</si>
  <si>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</si>
  <si>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</si>
  <si>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</si>
  <si>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</si>
  <si>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</si>
  <si>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</si>
  <si>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</si>
  <si>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</si>
  <si>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</si>
  <si>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</si>
  <si>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</si>
  <si>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</si>
  <si>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</si>
  <si>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</si>
  <si>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</si>
  <si>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</si>
  <si>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</si>
  <si>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</si>
  <si>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</si>
  <si>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</si>
  <si>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</si>
  <si>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</si>
  <si>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</si>
  <si>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</si>
  <si>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</si>
  <si>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</si>
  <si>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</si>
  <si>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</si>
  <si>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</si>
  <si>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</si>
  <si>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</si>
  <si>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</si>
  <si>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</si>
  <si>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</si>
  <si>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</si>
  <si>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</si>
  <si>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</si>
  <si>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</si>
  <si>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</si>
  <si>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</si>
  <si>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</si>
  <si>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</si>
  <si>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</si>
  <si>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</si>
  <si>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</si>
  <si>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</si>
  <si>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</si>
  <si>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</si>
  <si>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</si>
  <si>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</si>
  <si>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</si>
  <si>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</si>
  <si>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</si>
  <si>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</si>
  <si>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</si>
  <si>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</si>
  <si>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</si>
  <si>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</si>
  <si>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</si>
  <si>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</si>
  <si>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</si>
  <si>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</si>
  <si>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</si>
  <si>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</si>
  <si>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</si>
  <si>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</si>
  <si>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</si>
  <si>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</si>
  <si>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</si>
  <si>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</si>
  <si>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</si>
  <si>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</si>
  <si>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</si>
  <si>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</si>
  <si>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</si>
  <si>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</si>
  <si>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</si>
  <si>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</si>
  <si>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</si>
  <si>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</si>
  <si>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</si>
  <si>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</si>
  <si>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</si>
  <si>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</si>
  <si>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</si>
  <si>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</si>
  <si>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</si>
  <si>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</si>
  <si>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</si>
  <si>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</si>
  <si>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</si>
  <si>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</si>
  <si>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</si>
  <si>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</si>
  <si>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</si>
  <si>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</si>
  <si>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</si>
  <si>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</si>
  <si>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</si>
  <si>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</si>
  <si>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</si>
  <si>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</si>
  <si>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</si>
  <si>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</si>
  <si>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</si>
  <si>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</si>
  <si>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</si>
  <si>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</si>
  <si>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</si>
  <si>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</si>
  <si>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</si>
  <si>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</si>
  <si>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</si>
  <si>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</si>
  <si>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</si>
  <si>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</si>
  <si>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</si>
  <si>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</si>
  <si>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</si>
  <si>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</si>
  <si>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</si>
  <si>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</si>
  <si>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</si>
  <si>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</si>
  <si>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</si>
  <si>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</si>
  <si>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</si>
  <si>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</si>
  <si>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</si>
  <si>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</si>
  <si>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</si>
  <si>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</si>
  <si>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</si>
  <si>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</si>
  <si>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</si>
  <si>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</si>
  <si>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</si>
  <si>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</si>
  <si>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</si>
  <si>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</si>
  <si>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</si>
  <si>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</si>
  <si>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</si>
  <si>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</si>
  <si>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</si>
  <si>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</si>
  <si>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</si>
  <si>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</si>
  <si>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</si>
  <si>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</si>
  <si>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</si>
  <si>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</si>
  <si>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</si>
  <si>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</si>
  <si>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</si>
  <si>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</si>
  <si>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</si>
  <si>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</si>
  <si>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</si>
  <si>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</si>
  <si>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</si>
  <si>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</si>
  <si>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</si>
  <si>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</si>
  <si>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</si>
  <si>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</si>
  <si>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</si>
  <si>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</si>
  <si>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</si>
  <si>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</si>
  <si>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</si>
  <si>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</si>
  <si>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</si>
  <si>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</si>
  <si>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</si>
  <si>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</si>
  <si>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</si>
  <si>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</si>
  <si>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</si>
  <si>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</si>
  <si>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</si>
  <si>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</si>
  <si>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</si>
  <si>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</si>
  <si>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</si>
  <si>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</si>
  <si>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</si>
  <si>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</si>
  <si>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</si>
  <si>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</si>
  <si>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</si>
  <si>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</si>
  <si>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</si>
  <si>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</si>
  <si>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</si>
  <si>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</si>
  <si>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</si>
  <si>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</si>
  <si>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</si>
  <si>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</si>
  <si>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</si>
  <si>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</si>
  <si>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</si>
  <si>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</si>
  <si>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</si>
  <si>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</si>
  <si>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</si>
  <si>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</si>
  <si>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</si>
  <si>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</si>
  <si>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</si>
  <si>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</si>
  <si>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</si>
  <si>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</si>
  <si>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</si>
  <si>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</si>
  <si>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</si>
  <si>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</si>
  <si>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</si>
  <si>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</si>
  <si>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</si>
  <si>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</si>
  <si>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</si>
  <si>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</si>
  <si>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</si>
  <si>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</si>
  <si>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</si>
  <si>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</si>
  <si>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</si>
  <si>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</si>
  <si>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</si>
  <si>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</si>
  <si>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</si>
  <si>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</si>
  <si>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</si>
  <si>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</si>
  <si>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</si>
  <si>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</si>
  <si>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</si>
  <si>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</si>
  <si>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</si>
  <si>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</si>
  <si>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</si>
  <si>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</si>
  <si>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</si>
  <si>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</si>
  <si>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</si>
  <si>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</si>
  <si>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</si>
  <si>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</si>
  <si>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</si>
  <si>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</si>
  <si>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</si>
  <si>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</si>
  <si>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</si>
  <si>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</si>
  <si>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</si>
  <si>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</si>
  <si>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</si>
  <si>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</si>
  <si>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</si>
  <si>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</si>
  <si>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</si>
  <si>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</si>
  <si>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</si>
  <si>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</si>
  <si>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</si>
  <si>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</si>
  <si>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</si>
  <si>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</si>
  <si>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</si>
  <si>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</si>
  <si>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</si>
  <si>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</si>
  <si>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</si>
  <si>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</si>
  <si>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</si>
  <si>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</si>
  <si>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</si>
  <si>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</si>
  <si>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</si>
  <si>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</si>
  <si>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</si>
  <si>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</si>
  <si>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</si>
  <si>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</si>
  <si>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</si>
  <si>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</si>
  <si>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</si>
  <si>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</si>
  <si>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</si>
  <si>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</si>
  <si>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</si>
  <si>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</si>
  <si>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</si>
  <si>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</si>
  <si>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</si>
  <si>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</si>
  <si>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</si>
  <si>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</si>
  <si>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</si>
  <si>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</si>
  <si>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</si>
  <si>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</si>
  <si>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</si>
  <si>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</si>
  <si>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</si>
  <si>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</si>
  <si>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</si>
  <si>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</si>
  <si>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</si>
  <si>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</si>
  <si>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</si>
  <si>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</si>
  <si>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</si>
  <si>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</si>
  <si>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</si>
  <si>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</si>
  <si>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</si>
  <si>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</si>
  <si>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</si>
  <si>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</si>
  <si>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</si>
  <si>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</si>
  <si>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</si>
  <si>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</si>
  <si>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</si>
  <si>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</si>
  <si>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</si>
  <si>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</si>
  <si>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</si>
  <si>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</si>
  <si>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</si>
  <si>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</si>
  <si>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</si>
  <si>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</si>
  <si>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</si>
  <si>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</si>
  <si>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</si>
  <si>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</si>
  <si>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</si>
  <si>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</si>
  <si>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</si>
  <si>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</si>
  <si>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</si>
  <si>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</si>
  <si>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</si>
  <si>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</si>
  <si>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</si>
  <si>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</si>
  <si>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</si>
  <si>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</si>
  <si>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</si>
  <si>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</si>
  <si>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</si>
  <si>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</si>
  <si>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</si>
  <si>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</si>
  <si>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</si>
  <si>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</si>
  <si>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</si>
  <si>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</si>
  <si>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</si>
  <si>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</si>
  <si>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</si>
  <si>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</si>
  <si>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</si>
  <si>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</si>
  <si>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</si>
  <si>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</si>
  <si>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</si>
  <si>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</si>
  <si>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</si>
  <si>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</si>
  <si>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</si>
  <si>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</si>
  <si>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</si>
  <si>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</si>
  <si>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</si>
  <si>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</si>
  <si>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</si>
  <si>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</si>
  <si>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</si>
  <si>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</si>
  <si>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</si>
  <si>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</si>
  <si>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</si>
  <si>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</si>
  <si>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</si>
  <si>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</si>
  <si>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</si>
  <si>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</si>
  <si>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</si>
  <si>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</si>
  <si>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</si>
  <si>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</si>
  <si>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</si>
  <si>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</si>
  <si>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</si>
  <si>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</si>
  <si>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</si>
  <si>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</si>
  <si>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</si>
  <si>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</si>
  <si>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</si>
  <si>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</si>
  <si>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</si>
  <si>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</si>
  <si>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</si>
  <si>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</si>
  <si>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</si>
  <si>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</si>
  <si>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</si>
  <si>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</si>
  <si>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</si>
  <si>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</si>
  <si>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</si>
  <si>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</si>
  <si>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</si>
  <si>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</si>
  <si>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</si>
  <si>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</si>
  <si>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</si>
  <si>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</si>
  <si>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</si>
  <si>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</si>
  <si>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</si>
  <si>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</si>
  <si>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</si>
  <si>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</si>
  <si>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</si>
  <si>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</si>
  <si>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</si>
  <si>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</si>
  <si>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</si>
  <si>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</si>
  <si>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</si>
  <si>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</si>
  <si>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</si>
  <si>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</si>
  <si>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</si>
  <si>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</si>
  <si>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</si>
  <si>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</si>
  <si>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</si>
  <si>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</si>
  <si>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</si>
  <si>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</si>
  <si>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</si>
  <si>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</si>
  <si>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</si>
  <si>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</si>
  <si>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</si>
  <si>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</si>
  <si>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</si>
  <si>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</si>
  <si>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</si>
  <si>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</si>
  <si>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</si>
  <si>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</si>
  <si>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</si>
  <si>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</si>
  <si>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</si>
  <si>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</si>
  <si>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</si>
  <si>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</si>
  <si>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</si>
  <si>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</si>
  <si>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</si>
  <si>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</si>
  <si>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</si>
  <si>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</si>
  <si>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</si>
  <si>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</si>
  <si>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</si>
  <si>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</si>
  <si>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</si>
  <si>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</si>
  <si>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</si>
  <si>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</si>
  <si>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</si>
  <si>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</si>
  <si>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</si>
  <si>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</si>
  <si>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</si>
  <si>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</si>
  <si>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</si>
  <si>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</si>
  <si>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</si>
  <si>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</si>
  <si>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</si>
  <si>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</si>
  <si>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</si>
  <si>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</si>
  <si>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</si>
  <si>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</si>
  <si>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</si>
  <si>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</si>
  <si>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</si>
  <si>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</si>
  <si>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</si>
  <si>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</si>
  <si>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</si>
  <si>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</si>
  <si>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</si>
  <si>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</si>
  <si>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</si>
  <si>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</si>
  <si>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</si>
  <si>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</si>
  <si>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</si>
  <si>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</si>
  <si>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</si>
  <si>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</si>
  <si>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</si>
  <si>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</si>
  <si>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</si>
  <si>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</si>
  <si>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</si>
  <si>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</si>
  <si>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</si>
  <si>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</si>
  <si>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</si>
  <si>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</si>
  <si>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</si>
  <si>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</si>
  <si>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</si>
  <si>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</si>
  <si>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</si>
  <si>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</si>
  <si>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</si>
  <si>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</si>
  <si>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</si>
  <si>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</si>
  <si>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</si>
  <si>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</si>
  <si>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</si>
  <si>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</si>
  <si>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</si>
  <si>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</si>
  <si>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</si>
  <si>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</si>
  <si>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</si>
  <si>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</si>
  <si>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</si>
  <si>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</si>
  <si>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</si>
  <si>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</si>
  <si>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</si>
  <si>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</si>
  <si>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</si>
  <si>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</si>
  <si>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</si>
  <si>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</si>
  <si>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</si>
  <si>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</si>
  <si>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</si>
  <si>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</si>
  <si>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</si>
  <si>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</si>
  <si>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</si>
  <si>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</si>
  <si>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</si>
  <si>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</si>
  <si>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</si>
  <si>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</si>
  <si>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</si>
  <si>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</si>
  <si>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</si>
  <si>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</si>
  <si>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</si>
  <si>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</si>
  <si>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</si>
  <si>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</si>
  <si>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</si>
  <si>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</si>
  <si>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</si>
  <si>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</si>
  <si>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</si>
  <si>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</si>
  <si>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</si>
  <si>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</si>
  <si>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</si>
  <si>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</si>
  <si>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</si>
  <si>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</si>
  <si>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</si>
  <si>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</si>
  <si>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</si>
  <si>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</si>
  <si>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</si>
  <si>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</si>
  <si>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</si>
  <si>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</si>
  <si>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</si>
  <si>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</si>
  <si>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</si>
  <si>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</si>
  <si>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</si>
  <si>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</si>
  <si>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</si>
  <si>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</si>
  <si>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</si>
  <si>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</si>
  <si>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</si>
  <si>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</si>
  <si>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</si>
  <si>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</si>
  <si>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</si>
  <si>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</si>
  <si>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</si>
  <si>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</si>
  <si>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</si>
  <si>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</si>
  <si>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</si>
  <si>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</si>
  <si>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</si>
  <si>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</si>
  <si>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</si>
  <si>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</si>
  <si>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</si>
  <si>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</si>
  <si>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</si>
  <si>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</si>
  <si>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</si>
  <si>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</si>
  <si>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</si>
  <si>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</si>
  <si>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</si>
  <si>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</si>
  <si>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</si>
  <si>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</si>
  <si>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</si>
  <si>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</si>
  <si>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</si>
  <si>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</si>
  <si>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</si>
  <si>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</si>
  <si>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</si>
  <si>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</si>
  <si>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</si>
  <si>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</si>
  <si>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</si>
  <si>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</si>
  <si>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</si>
  <si>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</si>
  <si>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</si>
  <si>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</si>
  <si>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</si>
  <si>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</si>
  <si>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</si>
  <si>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</si>
  <si>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</si>
  <si>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</si>
  <si>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</si>
  <si>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</si>
  <si>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</si>
  <si>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</si>
  <si>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</si>
  <si>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</si>
  <si>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</si>
  <si>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</si>
  <si>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</si>
  <si>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</si>
  <si>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</si>
  <si>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</si>
  <si>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</si>
  <si>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</si>
  <si>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</si>
  <si>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</si>
  <si>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</si>
  <si>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</si>
  <si>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</si>
  <si>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</si>
  <si>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</si>
  <si>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</si>
  <si>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</si>
  <si>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</si>
  <si>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</si>
  <si>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</si>
  <si>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</si>
  <si>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</si>
  <si>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</si>
  <si>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</si>
  <si>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</si>
  <si>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</si>
  <si>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</si>
  <si>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</si>
  <si>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</si>
  <si>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</si>
  <si>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</si>
  <si>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</si>
  <si>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</si>
  <si>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</si>
  <si>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</si>
  <si>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</si>
  <si>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</si>
  <si>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</si>
  <si>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</si>
  <si>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</si>
  <si>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</si>
  <si>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</si>
  <si>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</si>
  <si>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</si>
  <si>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</si>
  <si>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</si>
  <si>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</si>
  <si>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</si>
  <si>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</si>
  <si>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</si>
  <si>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</si>
  <si>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</si>
  <si>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</si>
  <si>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</si>
  <si>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</si>
  <si>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</si>
  <si>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</si>
  <si>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</si>
  <si>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</si>
  <si>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</si>
  <si>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</si>
  <si>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</si>
  <si>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</si>
  <si>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</si>
  <si>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</si>
  <si>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</si>
  <si>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</si>
  <si>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</si>
  <si>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</si>
  <si>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</si>
  <si>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</si>
  <si>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</si>
  <si>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</si>
  <si>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</si>
  <si>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</si>
  <si>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</si>
  <si>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</si>
  <si>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</si>
  <si>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</si>
  <si>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</si>
  <si>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</si>
  <si>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</si>
  <si>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</si>
  <si>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</si>
  <si>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</si>
  <si>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</si>
  <si>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</si>
  <si>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</si>
  <si>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</si>
  <si>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</si>
  <si>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</si>
  <si>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</si>
  <si>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</si>
  <si>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</si>
  <si>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</si>
  <si>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</si>
  <si>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</si>
  <si>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</si>
  <si>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</si>
  <si>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</si>
  <si>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</si>
  <si>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</si>
  <si>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</si>
  <si>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</si>
  <si>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</si>
  <si>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</si>
  <si>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</si>
  <si>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</si>
  <si>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</si>
  <si>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</si>
  <si>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</si>
  <si>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</si>
  <si>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</si>
  <si>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</si>
  <si>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</si>
  <si>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</si>
  <si>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</si>
  <si>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</si>
  <si>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</si>
  <si>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</si>
  <si>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</si>
  <si>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</si>
  <si>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</si>
  <si>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</si>
  <si>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</si>
  <si>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</si>
  <si>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</si>
  <si>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</si>
  <si>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</si>
  <si>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</si>
  <si>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</si>
  <si>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</si>
  <si>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</si>
  <si>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</si>
  <si>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</si>
  <si>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</si>
  <si>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</si>
  <si>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</si>
  <si>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</si>
  <si>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</si>
  <si>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</si>
  <si>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</si>
  <si>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</si>
  <si>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</si>
  <si>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</si>
  <si>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</si>
  <si>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</si>
  <si>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</si>
  <si>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</si>
  <si>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</si>
  <si>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</si>
  <si>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</si>
  <si>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</si>
  <si>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</si>
  <si>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</si>
  <si>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</si>
  <si>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</si>
  <si>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</si>
  <si>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</si>
  <si>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</si>
  <si>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</si>
  <si>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</si>
  <si>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</si>
  <si>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</si>
  <si>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</si>
  <si>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</si>
  <si>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</si>
  <si>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</si>
  <si>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</si>
  <si>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</si>
  <si>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</si>
  <si>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</si>
  <si>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</si>
  <si>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</si>
  <si>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</si>
  <si>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</si>
  <si>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</si>
  <si>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</si>
  <si>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</si>
  <si>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</si>
  <si>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</si>
  <si>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</si>
  <si>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</si>
  <si>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</si>
  <si>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</si>
  <si>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</si>
  <si>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</si>
  <si>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</si>
  <si>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</si>
  <si>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</si>
  <si>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</si>
  <si>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</si>
  <si>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</si>
  <si>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</si>
  <si>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</si>
  <si>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</si>
  <si>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</si>
  <si>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</si>
  <si>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</si>
  <si>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</si>
  <si>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</si>
  <si>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</si>
  <si>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</si>
  <si>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</si>
  <si>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</si>
  <si>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</si>
  <si>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</si>
  <si>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</si>
  <si>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</si>
  <si>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</si>
  <si>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</si>
  <si>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</si>
  <si>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</si>
  <si>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</si>
  <si>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</si>
  <si>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</si>
  <si>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</si>
  <si>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</si>
  <si>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</si>
  <si>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</si>
  <si>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</si>
  <si>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</si>
  <si>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</si>
  <si>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</si>
  <si>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</si>
  <si>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</si>
  <si>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</si>
  <si>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</si>
  <si>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</si>
  <si>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</si>
  <si>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</si>
  <si>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</si>
  <si>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</si>
  <si>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</si>
  <si>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</si>
  <si>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</si>
  <si>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</si>
  <si>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</si>
  <si>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</si>
  <si>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</si>
  <si>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</si>
  <si>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</si>
  <si>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</si>
  <si>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</si>
  <si>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</si>
  <si>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</si>
  <si>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</si>
  <si>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</si>
  <si>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</si>
  <si>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</si>
  <si>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</si>
  <si>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</si>
  <si>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</si>
  <si>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</si>
  <si>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</si>
  <si>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</si>
  <si>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</si>
  <si>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</si>
  <si>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</si>
  <si>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</si>
  <si>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</si>
  <si>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</si>
  <si>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</si>
  <si>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</si>
  <si>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</si>
  <si>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</si>
  <si>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</si>
  <si>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</si>
  <si>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</si>
  <si>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</si>
  <si>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</si>
  <si>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</si>
  <si>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</si>
  <si>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</si>
  <si>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</si>
  <si>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</si>
  <si>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</si>
  <si>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</si>
  <si>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</si>
  <si>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</si>
  <si>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</si>
  <si>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</si>
  <si>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</si>
  <si>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</si>
  <si>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</si>
  <si>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</si>
  <si>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</si>
  <si>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</si>
  <si>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</si>
  <si>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</si>
  <si>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</si>
  <si>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</si>
  <si>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</si>
  <si>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</si>
  <si>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</si>
  <si>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</si>
  <si>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</si>
  <si>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</si>
  <si>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</si>
  <si>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</si>
  <si>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</si>
  <si>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</si>
  <si>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</si>
  <si>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</si>
  <si>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</si>
  <si>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</si>
  <si>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</si>
  <si>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</si>
  <si>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</si>
  <si>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</si>
  <si>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</si>
  <si>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</si>
  <si>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</si>
  <si>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</si>
  <si>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</si>
  <si>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</si>
  <si>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</si>
  <si>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</si>
  <si>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</si>
  <si>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</si>
  <si>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</si>
  <si>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</si>
  <si>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</si>
  <si>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</si>
  <si>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</si>
  <si>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</si>
  <si>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</si>
  <si>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</si>
  <si>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</si>
  <si>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</si>
  <si>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</si>
  <si>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</si>
  <si>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</si>
  <si>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</si>
  <si>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</si>
  <si>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</si>
  <si>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</si>
  <si>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</si>
  <si>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</si>
  <si>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</si>
  <si>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</si>
  <si>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</si>
  <si>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</si>
  <si>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</si>
  <si>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</si>
  <si>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</si>
  <si>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</si>
  <si>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</si>
  <si>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</si>
  <si>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</si>
  <si>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</si>
  <si>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</si>
  <si>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</si>
  <si>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</si>
  <si>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</si>
  <si>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</si>
  <si>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</si>
  <si>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</si>
  <si>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</si>
  <si>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</si>
  <si>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</si>
  <si>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</si>
  <si>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</si>
  <si>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</si>
  <si>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</si>
  <si>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</si>
  <si>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</si>
  <si>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</si>
  <si>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</si>
  <si>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</si>
  <si>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</si>
  <si>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</si>
  <si>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</si>
  <si>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</si>
  <si>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</si>
  <si>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</si>
  <si>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</si>
  <si>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</si>
  <si>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</si>
  <si>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</si>
  <si>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</si>
  <si>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</si>
  <si>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</si>
  <si>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</si>
  <si>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</si>
  <si>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</si>
  <si>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</si>
  <si>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</si>
  <si>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</si>
  <si>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</si>
  <si>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</si>
  <si>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</si>
  <si>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</si>
  <si>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</si>
  <si>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</si>
  <si>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</si>
  <si>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</si>
  <si>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</si>
  <si>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</si>
  <si>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</si>
  <si>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</si>
  <si>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</si>
  <si>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</si>
  <si>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</si>
  <si>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</si>
  <si>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</si>
  <si>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</si>
  <si>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</si>
  <si>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</si>
  <si>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</si>
  <si>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</si>
  <si>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</si>
  <si>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</si>
  <si>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</si>
  <si>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</si>
  <si>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</si>
  <si>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</si>
  <si>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</si>
  <si>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</si>
  <si>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</si>
  <si>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</si>
  <si>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</si>
  <si>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</si>
  <si>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</si>
  <si>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</si>
  <si>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</si>
  <si>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</si>
  <si>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</si>
  <si>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</si>
  <si>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</si>
  <si>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</si>
  <si>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</si>
  <si>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</si>
  <si>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</si>
  <si>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</si>
  <si>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</si>
  <si>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</si>
  <si>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</si>
  <si>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</si>
  <si>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</si>
  <si>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</si>
  <si>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</si>
  <si>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</si>
  <si>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</si>
  <si>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</si>
  <si>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</si>
  <si>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</si>
  <si>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</si>
  <si>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</si>
  <si>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</si>
  <si>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</si>
  <si>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</si>
  <si>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</si>
  <si>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</si>
  <si>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</si>
  <si>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</si>
  <si>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</si>
  <si>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</si>
  <si>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</si>
  <si>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</si>
  <si>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</si>
  <si>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</si>
  <si>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</si>
  <si>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</si>
  <si>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</si>
  <si>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</si>
  <si>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</si>
  <si>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</si>
  <si>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</si>
  <si>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</si>
  <si>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</si>
  <si>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</si>
  <si>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</si>
  <si>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</si>
  <si>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</si>
  <si>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</si>
  <si>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</si>
  <si>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</si>
  <si>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</si>
  <si>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</si>
  <si>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</si>
  <si>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</si>
  <si>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</si>
  <si>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</si>
  <si>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</si>
  <si>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</si>
  <si>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</si>
  <si>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</si>
  <si>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</si>
  <si>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</si>
  <si>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</si>
  <si>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</si>
  <si>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</si>
  <si>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</si>
  <si>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</si>
  <si>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</si>
  <si>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</si>
  <si>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</si>
  <si>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</si>
  <si>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</si>
  <si>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</si>
  <si>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</si>
  <si>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</si>
  <si>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</si>
  <si>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</si>
  <si>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</si>
  <si>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</si>
  <si>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</si>
  <si>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</si>
  <si>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</si>
  <si>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</si>
  <si>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</si>
  <si>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</si>
  <si>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</si>
  <si>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</si>
  <si>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</si>
  <si>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</si>
  <si>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</si>
  <si>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</si>
  <si>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</si>
  <si>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</si>
  <si>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</si>
  <si>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</si>
  <si>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</si>
  <si>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</si>
  <si>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</si>
  <si>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</si>
  <si>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</si>
  <si>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</si>
  <si>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</si>
  <si>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</si>
  <si>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</si>
  <si>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</si>
  <si>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</si>
  <si>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</si>
  <si>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</si>
  <si>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</si>
  <si>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</si>
  <si>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</si>
  <si>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</si>
  <si>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</si>
  <si>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</si>
  <si>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</si>
  <si>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</si>
  <si>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</si>
  <si>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</si>
  <si>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</si>
  <si>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</si>
  <si>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</si>
  <si>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</si>
  <si>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</si>
  <si>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</si>
  <si>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</si>
  <si>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</si>
  <si>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</si>
  <si>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</si>
  <si>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</si>
  <si>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</si>
  <si>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</si>
  <si>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</si>
  <si>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</si>
  <si>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</si>
  <si>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</si>
  <si>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</si>
  <si>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</si>
  <si>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</si>
  <si>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</si>
  <si>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</si>
  <si>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</si>
  <si>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</si>
  <si>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</si>
  <si>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</si>
  <si>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</si>
  <si>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</si>
  <si>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</si>
  <si>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</si>
  <si>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</si>
  <si>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</si>
  <si>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</si>
  <si>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</si>
  <si>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</si>
  <si>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</si>
  <si>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</si>
  <si>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</si>
  <si>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</si>
  <si>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</si>
  <si>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</si>
  <si>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</si>
  <si>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</si>
  <si>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</si>
  <si>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</si>
  <si>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</si>
  <si>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</si>
  <si>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</si>
  <si>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</si>
  <si>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</si>
  <si>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</si>
  <si>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</si>
  <si>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</si>
  <si>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</si>
  <si>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</si>
  <si>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</si>
  <si>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</si>
  <si>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</si>
  <si>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</si>
  <si>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</si>
  <si>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</si>
  <si>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</si>
  <si>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</si>
  <si>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</si>
  <si>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</si>
  <si>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</si>
  <si>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</si>
  <si>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</si>
  <si>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</si>
  <si>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</si>
  <si>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</si>
  <si>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</si>
  <si>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</si>
  <si>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</si>
  <si>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</si>
  <si>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</si>
  <si>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</si>
  <si>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</si>
  <si>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</si>
  <si>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</si>
  <si>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</si>
  <si>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</si>
  <si>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</si>
  <si>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</si>
  <si>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</si>
  <si>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</si>
  <si>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</si>
  <si>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</si>
  <si>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</si>
  <si>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</si>
  <si>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</si>
  <si>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</si>
  <si>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</si>
  <si>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</si>
  <si>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</si>
  <si>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</si>
  <si>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</si>
  <si>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</si>
  <si>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</si>
  <si>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</si>
  <si>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</si>
  <si>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</si>
  <si>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</si>
  <si>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</si>
  <si>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</si>
  <si>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</si>
  <si>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</si>
  <si>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</si>
  <si>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</si>
  <si>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</si>
  <si>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</si>
  <si>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</si>
  <si>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</si>
  <si>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</si>
  <si>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</si>
  <si>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</si>
  <si>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</si>
  <si>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</si>
  <si>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</si>
  <si>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</si>
  <si>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</si>
  <si>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</si>
  <si>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</si>
  <si>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</si>
  <si>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</si>
  <si>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</si>
  <si>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</si>
  <si>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</si>
  <si>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</si>
  <si>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</si>
  <si>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</si>
  <si>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</si>
  <si>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</si>
  <si>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</si>
  <si>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</si>
  <si>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</si>
  <si>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</si>
  <si>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</si>
  <si>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</si>
  <si>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</si>
  <si>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</si>
  <si>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</si>
  <si>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</si>
  <si>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</si>
  <si>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</si>
  <si>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</si>
  <si>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</si>
  <si>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</si>
  <si>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</si>
  <si>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</si>
  <si>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</si>
  <si>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</si>
  <si>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</si>
  <si>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</si>
  <si>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</si>
  <si>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</si>
  <si>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</si>
  <si>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</si>
  <si>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</si>
  <si>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</si>
  <si>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</si>
  <si>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</si>
  <si>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</si>
  <si>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</si>
  <si>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</si>
  <si>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</si>
  <si>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</si>
  <si>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</si>
  <si>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</si>
  <si>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</si>
  <si>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</si>
  <si>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</si>
  <si>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</si>
  <si>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</si>
  <si>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</si>
  <si>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</si>
  <si>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</si>
  <si>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</si>
  <si>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</si>
  <si>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</si>
  <si>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</si>
  <si>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</si>
  <si>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</si>
  <si>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</si>
  <si>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</si>
  <si>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</si>
  <si>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</si>
  <si>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</si>
  <si>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</si>
  <si>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</si>
  <si>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</si>
  <si>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</si>
  <si>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</si>
  <si>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</si>
  <si>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</si>
  <si>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</si>
  <si>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</si>
  <si>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</si>
  <si>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</si>
  <si>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</si>
  <si>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</si>
  <si>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</si>
  <si>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</si>
  <si>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</si>
  <si>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</si>
  <si>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</si>
  <si>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</si>
  <si>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</si>
  <si>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</si>
  <si>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</si>
  <si>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</si>
  <si>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</si>
  <si>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</si>
  <si>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</si>
  <si>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</si>
  <si>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</si>
  <si>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</si>
  <si>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</si>
  <si>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</si>
  <si>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</si>
  <si>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</si>
  <si>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</si>
  <si>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</si>
  <si>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</si>
  <si>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</si>
  <si>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</si>
  <si>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</si>
  <si>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</si>
  <si>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</si>
  <si>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</si>
  <si>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</si>
  <si>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</si>
  <si>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</si>
  <si>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</si>
  <si>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</si>
  <si>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</si>
  <si>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</si>
  <si>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</si>
  <si>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</si>
  <si>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</si>
  <si>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</si>
  <si>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</si>
  <si>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</si>
  <si>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</si>
  <si>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</si>
  <si>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</si>
  <si>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</si>
  <si>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</si>
  <si>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</si>
  <si>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</si>
  <si>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</si>
  <si>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</si>
  <si>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</si>
  <si>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</si>
  <si>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</si>
  <si>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</si>
  <si>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</si>
  <si>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</si>
  <si>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</si>
  <si>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</si>
  <si>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</si>
  <si>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</si>
  <si>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</si>
  <si>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</si>
  <si>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</si>
  <si>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</si>
  <si>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</si>
  <si>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</si>
  <si>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</si>
  <si>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</si>
  <si>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</si>
  <si>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</si>
  <si>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</si>
  <si>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</si>
  <si>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</si>
  <si>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</si>
  <si>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</si>
  <si>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</si>
  <si>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</si>
  <si>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</si>
  <si>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</si>
  <si>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</si>
  <si>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</si>
  <si>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</si>
  <si>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</si>
  <si>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</si>
  <si>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</si>
  <si>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</si>
  <si>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</si>
  <si>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</si>
  <si>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</si>
  <si>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</si>
  <si>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</si>
  <si>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</si>
  <si>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</si>
  <si>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</si>
  <si>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</si>
  <si>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</si>
  <si>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</si>
  <si>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</si>
  <si>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</si>
  <si>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</si>
  <si>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</si>
  <si>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</si>
  <si>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</si>
  <si>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</si>
  <si>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</si>
  <si>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</si>
  <si>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</si>
  <si>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</si>
  <si>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</si>
  <si>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</si>
  <si>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</si>
  <si>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</si>
  <si>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</si>
  <si>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</si>
  <si>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</si>
  <si>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</si>
  <si>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</si>
  <si>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</si>
  <si>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</si>
  <si>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</si>
  <si>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</si>
  <si>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</si>
  <si>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</si>
  <si>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</si>
  <si>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</si>
  <si>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</si>
  <si>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</si>
  <si>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</si>
  <si>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</si>
  <si>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</si>
  <si>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</si>
  <si>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</si>
  <si>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</si>
  <si>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</si>
  <si>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</si>
  <si>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</si>
  <si>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</si>
  <si>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</si>
  <si>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</si>
  <si>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</si>
  <si>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</si>
  <si>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</si>
  <si>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</si>
  <si>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</si>
  <si>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</si>
  <si>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</si>
  <si>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</si>
  <si>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</si>
  <si>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</si>
  <si>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</si>
  <si>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</si>
  <si>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</si>
  <si>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</si>
  <si>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</si>
  <si>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</si>
  <si>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</si>
  <si>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</si>
  <si>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</si>
  <si>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</si>
  <si>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</si>
  <si>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</si>
  <si>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</si>
  <si>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</si>
  <si>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</si>
  <si>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</si>
  <si>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</si>
  <si>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</si>
  <si>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</si>
  <si>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</si>
  <si>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</si>
  <si>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</si>
  <si>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</si>
  <si>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</si>
  <si>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</si>
  <si>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</si>
  <si>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</si>
  <si>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</si>
  <si>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</si>
  <si>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</si>
  <si>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</si>
  <si>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</si>
  <si>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</si>
  <si>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</si>
  <si>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</si>
  <si>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</si>
  <si>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</si>
  <si>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</si>
  <si>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</si>
  <si>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</si>
  <si>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</si>
  <si>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</si>
  <si>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</si>
  <si>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</si>
  <si>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</si>
  <si>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</si>
  <si>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</si>
  <si>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</si>
  <si>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</si>
  <si>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</si>
  <si>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</si>
  <si>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</si>
  <si>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</si>
  <si>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</si>
  <si>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</si>
  <si>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</si>
  <si>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</si>
  <si>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</si>
  <si>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</si>
  <si>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</si>
  <si>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</si>
  <si>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</si>
  <si>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</si>
  <si>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</si>
  <si>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</si>
  <si>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</si>
  <si>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</si>
  <si>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</si>
  <si>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</si>
  <si>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</si>
  <si>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</si>
  <si>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</si>
  <si>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</si>
  <si>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</si>
  <si>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</si>
  <si>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</si>
  <si>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</si>
  <si>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</si>
  <si>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</si>
  <si>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</si>
  <si>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</si>
  <si>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</si>
  <si>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</si>
  <si>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</si>
  <si>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</si>
  <si>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</si>
  <si>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</si>
  <si>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</si>
  <si>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</si>
  <si>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</si>
  <si>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</si>
  <si>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</si>
  <si>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</si>
  <si>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</si>
  <si>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</si>
  <si>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</si>
  <si>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</si>
  <si>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</si>
  <si>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</si>
  <si>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</si>
  <si>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</si>
  <si>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</si>
  <si>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</si>
  <si>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</si>
  <si>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</si>
  <si>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</si>
  <si>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</si>
  <si>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</si>
  <si>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</si>
  <si>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</si>
  <si>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</si>
  <si>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</si>
  <si>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</si>
  <si>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</si>
  <si>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</si>
  <si>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</si>
  <si>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</si>
  <si>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</si>
  <si>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</si>
  <si>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</si>
  <si>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</si>
  <si>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</si>
  <si>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</si>
  <si>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</si>
  <si>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</si>
  <si>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</si>
  <si>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</si>
  <si>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</si>
  <si>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</si>
  <si>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</si>
  <si>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</si>
  <si>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</si>
  <si>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</si>
  <si>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</si>
  <si>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</si>
  <si>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</si>
  <si>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</si>
  <si>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</si>
  <si>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</si>
  <si>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</si>
  <si>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</si>
  <si>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</si>
  <si>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</si>
  <si>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</si>
  <si>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</si>
  <si>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</si>
  <si>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</si>
  <si>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</si>
  <si>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</si>
  <si>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</si>
  <si>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</si>
  <si>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</si>
  <si>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</si>
  <si>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</si>
  <si>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</si>
  <si>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</si>
  <si>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</si>
  <si>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</si>
  <si>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</si>
  <si>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</si>
  <si>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</si>
  <si>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</si>
  <si>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</si>
  <si>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</si>
  <si>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</si>
  <si>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</si>
  <si>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</si>
  <si>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</si>
  <si>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</si>
  <si>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</si>
  <si>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</si>
  <si>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</si>
  <si>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</si>
  <si>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</si>
  <si>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</si>
  <si>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</si>
  <si>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</si>
  <si>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</si>
  <si>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</si>
  <si>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</si>
  <si>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</si>
  <si>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</si>
  <si>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</si>
  <si>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</si>
  <si>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</si>
  <si>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</si>
  <si>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</si>
  <si>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</si>
  <si>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</si>
  <si>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</si>
  <si>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</si>
  <si>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</si>
  <si>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</si>
  <si>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</si>
  <si>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</si>
  <si>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</si>
  <si>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</si>
  <si>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</si>
  <si>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</si>
  <si>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</si>
  <si>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</si>
  <si>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</si>
  <si>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</si>
  <si>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</si>
  <si>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</si>
  <si>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</si>
  <si>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</si>
  <si>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</si>
  <si>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</si>
  <si>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</si>
  <si>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</si>
  <si>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</si>
  <si>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</si>
  <si>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</si>
  <si>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</si>
  <si>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</si>
  <si>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</si>
  <si>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</si>
  <si>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</si>
  <si>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</si>
  <si>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</si>
  <si>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</si>
  <si>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</si>
  <si>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</si>
  <si>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</si>
  <si>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</si>
  <si>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</si>
  <si>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</si>
  <si>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</si>
  <si>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</si>
  <si>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</si>
  <si>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</si>
  <si>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</si>
  <si>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</si>
  <si>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</si>
  <si>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</si>
  <si>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</si>
  <si>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</si>
  <si>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</si>
  <si>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</si>
  <si>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</si>
  <si>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</si>
  <si>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</si>
  <si>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</si>
  <si>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</si>
  <si>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</si>
  <si>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</si>
  <si>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</si>
  <si>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</si>
  <si>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</si>
  <si>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</si>
  <si>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</si>
  <si>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</si>
  <si>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</si>
  <si>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</si>
  <si>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</si>
  <si>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</si>
  <si>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</si>
  <si>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</si>
  <si>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</si>
  <si>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</si>
  <si>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</si>
  <si>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</si>
  <si>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</si>
  <si>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</si>
  <si>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</si>
  <si>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</si>
  <si>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</si>
  <si>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</si>
  <si>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</si>
  <si>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</si>
  <si>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</si>
  <si>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</si>
  <si>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</si>
  <si>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</si>
  <si>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</si>
  <si>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</si>
  <si>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</si>
  <si>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</si>
  <si>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</si>
  <si>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</si>
  <si>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</si>
  <si>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</si>
  <si>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</si>
  <si>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</si>
  <si>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</si>
  <si>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</si>
  <si>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</si>
  <si>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</si>
  <si>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</si>
  <si>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</si>
  <si>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</si>
  <si>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</si>
  <si>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</si>
  <si>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</si>
  <si>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</si>
  <si>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</si>
  <si>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</si>
  <si>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</si>
  <si>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</si>
  <si>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</si>
  <si>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</si>
  <si>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</si>
  <si>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</si>
  <si>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</si>
  <si>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</si>
  <si>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</si>
  <si>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</si>
  <si>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</si>
  <si>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</si>
  <si>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</si>
  <si>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</si>
  <si>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</si>
  <si>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</si>
  <si>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</si>
  <si>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</si>
  <si>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</si>
  <si>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</si>
  <si>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</si>
  <si>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</si>
  <si>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</si>
  <si>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</si>
  <si>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</si>
  <si>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</si>
  <si>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</si>
  <si>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</si>
  <si>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</si>
  <si>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</si>
  <si>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</si>
  <si>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</si>
  <si>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</si>
  <si>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</si>
  <si>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</si>
  <si>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</si>
  <si>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</si>
  <si>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</si>
  <si>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</si>
  <si>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</si>
  <si>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</si>
  <si>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</si>
  <si>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</si>
  <si>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</si>
  <si>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</si>
  <si>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</si>
  <si>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</si>
  <si>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</si>
  <si>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</si>
  <si>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</si>
  <si>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</si>
  <si>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</si>
  <si>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</si>
  <si>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</si>
  <si>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</si>
  <si>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</si>
  <si>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</si>
  <si>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</si>
  <si>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</si>
  <si>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</si>
  <si>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</si>
  <si>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</si>
  <si>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</si>
  <si>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</si>
  <si>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</si>
  <si>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</si>
  <si>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</si>
  <si>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</si>
  <si>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</si>
  <si>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</si>
  <si>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</si>
  <si>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</si>
  <si>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</si>
  <si>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</si>
  <si>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</si>
  <si>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</si>
  <si>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</si>
  <si>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</si>
  <si>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</si>
  <si>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</si>
  <si>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</si>
  <si>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</si>
  <si>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</si>
  <si>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</si>
  <si>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</si>
  <si>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</si>
  <si>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</si>
  <si>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</si>
  <si>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</si>
  <si>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</si>
  <si>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</si>
  <si>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</si>
  <si>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</si>
  <si>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</si>
  <si>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</si>
  <si>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</si>
  <si>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</si>
  <si>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</si>
  <si>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</si>
  <si>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</si>
  <si>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</si>
  <si>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</si>
  <si>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</si>
  <si>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</si>
  <si>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</si>
  <si>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</si>
  <si>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</si>
  <si>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</si>
  <si>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</si>
  <si>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</si>
  <si>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</si>
  <si>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</si>
  <si>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</si>
  <si>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</si>
  <si>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</si>
  <si>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</si>
  <si>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</si>
  <si>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</si>
  <si>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</si>
  <si>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</si>
  <si>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</si>
  <si>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</si>
  <si>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</si>
  <si>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</si>
  <si>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</si>
  <si>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</si>
  <si>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</si>
  <si>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</si>
  <si>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</si>
  <si>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</si>
  <si>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</si>
  <si>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</si>
  <si>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</si>
  <si>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</si>
  <si>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</si>
  <si>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</si>
  <si>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</si>
  <si>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</si>
  <si>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</si>
  <si>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</si>
  <si>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</si>
  <si>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</si>
  <si>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</si>
  <si>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</si>
  <si>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</si>
  <si>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</si>
  <si>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</si>
  <si>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</si>
  <si>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</si>
  <si>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</si>
  <si>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</si>
  <si>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</si>
  <si>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</si>
  <si>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</si>
  <si>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</si>
  <si>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</si>
  <si>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</si>
  <si>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</si>
  <si>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</si>
  <si>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</si>
  <si>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</si>
  <si>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</si>
  <si>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</si>
  <si>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</si>
  <si>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</si>
  <si>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</si>
  <si>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</si>
  <si>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</si>
  <si>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</si>
  <si>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</si>
  <si>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</si>
  <si>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</si>
  <si>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</si>
  <si>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</si>
  <si>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</si>
  <si>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</si>
  <si>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</si>
  <si>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</si>
  <si>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</si>
  <si>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</si>
  <si>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</si>
  <si>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</si>
  <si>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</si>
  <si>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</si>
  <si>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</si>
  <si>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</si>
  <si>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</si>
  <si>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</si>
  <si>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</si>
  <si>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</si>
  <si>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</si>
  <si>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</si>
  <si>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</si>
  <si>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</si>
  <si>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</si>
  <si>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</si>
  <si>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</si>
  <si>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</si>
  <si>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</si>
  <si>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</si>
  <si>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</si>
  <si>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</si>
  <si>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</si>
  <si>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</si>
  <si>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</si>
  <si>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</si>
  <si>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</si>
  <si>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</si>
  <si>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</si>
  <si>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</si>
  <si>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</si>
  <si>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</si>
  <si>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</si>
  <si>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</si>
  <si>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</si>
  <si>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</si>
  <si>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</si>
  <si>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</si>
  <si>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</si>
  <si>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</si>
  <si>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</si>
  <si>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</si>
  <si>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</si>
  <si>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</si>
  <si>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</si>
  <si>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</si>
  <si>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</si>
  <si>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</si>
  <si>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</si>
  <si>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</si>
  <si>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</si>
  <si>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</si>
  <si>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</si>
  <si>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</si>
  <si>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</si>
  <si>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</si>
  <si>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</si>
  <si>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</si>
  <si>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</si>
  <si>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</si>
  <si>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</si>
  <si>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</si>
  <si>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</si>
  <si>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</si>
  <si>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</si>
  <si>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</si>
  <si>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</si>
  <si>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</si>
  <si>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</si>
  <si>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</si>
  <si>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</si>
  <si>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</si>
  <si>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</si>
  <si>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</si>
  <si>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</si>
  <si>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</si>
  <si>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</si>
  <si>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</si>
  <si>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</si>
  <si>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</si>
  <si>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</si>
  <si>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</si>
  <si>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</si>
  <si>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</si>
  <si>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</si>
  <si>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</si>
  <si>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</si>
  <si>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</si>
  <si>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</si>
  <si>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</si>
  <si>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</si>
  <si>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</si>
  <si>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</si>
  <si>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</si>
  <si>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</si>
  <si>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</si>
  <si>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</si>
  <si>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</si>
  <si>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</si>
  <si>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</si>
  <si>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</si>
  <si>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</si>
  <si>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</si>
  <si>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</si>
  <si>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</si>
  <si>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</si>
  <si>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</si>
  <si>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</si>
  <si>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</si>
  <si>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</si>
  <si>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</si>
  <si>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</si>
  <si>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</si>
  <si>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</si>
  <si>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</si>
  <si>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</si>
  <si>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</si>
  <si>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</si>
  <si>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</si>
  <si>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</si>
  <si>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</si>
  <si>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</si>
  <si>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</si>
  <si>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</si>
  <si>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</si>
  <si>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</si>
  <si>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</si>
  <si>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</si>
  <si>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</si>
  <si>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</si>
  <si>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</si>
  <si>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</si>
  <si>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</si>
  <si>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</si>
  <si>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</si>
  <si>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</si>
  <si>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</si>
  <si>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</si>
  <si>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</si>
  <si>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</si>
  <si>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</si>
  <si>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</si>
  <si>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</si>
  <si>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</si>
  <si>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</si>
  <si>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</si>
  <si>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</si>
  <si>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</si>
  <si>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</si>
  <si>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</si>
  <si>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</si>
  <si>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</si>
  <si>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</si>
  <si>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</si>
  <si>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</si>
  <si>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</si>
  <si>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</si>
  <si>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</si>
  <si>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</si>
  <si>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</si>
  <si>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</si>
  <si>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</si>
  <si>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</si>
  <si>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</si>
  <si>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</si>
  <si>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</si>
  <si>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</si>
  <si>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</si>
  <si>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</si>
  <si>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</si>
  <si>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</si>
  <si>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</si>
  <si>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</si>
  <si>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</si>
  <si>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</si>
  <si>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</si>
  <si>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</si>
  <si>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</si>
  <si>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</si>
  <si>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</si>
  <si>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</si>
  <si>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</si>
  <si>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</si>
  <si>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</si>
  <si>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</si>
  <si>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</si>
  <si>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</si>
  <si>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</si>
  <si>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</si>
  <si>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</si>
  <si>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</si>
  <si>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</si>
  <si>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</si>
  <si>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</si>
  <si>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</si>
  <si>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</si>
  <si>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</si>
  <si>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</si>
  <si>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</si>
  <si>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</si>
  <si>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</si>
  <si>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</si>
  <si>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</si>
  <si>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</si>
  <si>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</si>
  <si>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</si>
  <si>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</si>
  <si>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</si>
  <si>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</si>
  <si>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</si>
  <si>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</si>
  <si>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</si>
  <si>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</si>
  <si>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</si>
  <si>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</si>
  <si>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</si>
  <si>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</si>
  <si>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</si>
  <si>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</si>
  <si>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</si>
  <si>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</si>
  <si>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</si>
  <si>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</si>
  <si>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</si>
  <si>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</si>
  <si>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</si>
  <si>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</si>
  <si>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</si>
  <si>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</si>
  <si>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</si>
  <si>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</si>
  <si>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</si>
  <si>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</si>
  <si>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</si>
  <si>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</si>
  <si>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</si>
  <si>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</si>
  <si>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</si>
  <si>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</si>
  <si>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</si>
  <si>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</si>
  <si>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</si>
  <si>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</si>
  <si>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</si>
  <si>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</si>
  <si>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</si>
  <si>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</si>
  <si>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</si>
  <si>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</si>
  <si>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</si>
  <si>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</si>
  <si>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</si>
  <si>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</si>
  <si>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</si>
  <si>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</si>
  <si>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</si>
  <si>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</si>
  <si>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</si>
  <si>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</si>
  <si>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</si>
  <si>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</si>
  <si>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</si>
  <si>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</si>
  <si>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</si>
  <si>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</si>
  <si>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</si>
  <si>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</si>
  <si>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</si>
  <si>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</si>
  <si>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</si>
  <si>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</si>
  <si>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</si>
  <si>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</si>
  <si>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</si>
  <si>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</si>
  <si>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</si>
  <si>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</si>
  <si>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</si>
  <si>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</si>
  <si>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</si>
  <si>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</si>
  <si>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</si>
  <si>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</si>
  <si>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</si>
  <si>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</si>
  <si>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</si>
  <si>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</si>
  <si>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</si>
  <si>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</si>
  <si>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</si>
  <si>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</si>
  <si>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</si>
  <si>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</si>
  <si>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</si>
  <si>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</si>
  <si>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</si>
  <si>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</si>
  <si>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</si>
  <si>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</si>
  <si>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</si>
  <si>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</si>
  <si>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</si>
  <si>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</si>
  <si>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</si>
  <si>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</si>
  <si>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</si>
  <si>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</si>
  <si>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</si>
  <si>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</si>
  <si>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</si>
  <si>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</si>
  <si>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</si>
  <si>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</si>
  <si>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</si>
  <si>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</si>
  <si>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</si>
  <si>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</si>
  <si>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</si>
  <si>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</si>
  <si>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</si>
  <si>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</si>
  <si>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</si>
  <si>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</si>
  <si>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</si>
  <si>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</si>
  <si>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</si>
  <si>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</si>
  <si>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</si>
  <si>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</si>
  <si>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</si>
  <si>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</si>
  <si>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</si>
  <si>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</si>
  <si>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</si>
  <si>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</si>
  <si>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</si>
  <si>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</si>
  <si>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</si>
  <si>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</si>
  <si>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</si>
  <si>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</si>
  <si>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</si>
  <si>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</si>
  <si>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</si>
  <si>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</si>
  <si>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</si>
  <si>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</si>
  <si>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</si>
  <si>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</si>
  <si>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</si>
  <si>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</si>
  <si>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</si>
  <si>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</si>
  <si>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</si>
  <si>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</si>
  <si>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</si>
  <si>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</si>
  <si>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</si>
  <si>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</si>
  <si>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</si>
  <si>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</si>
  <si>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</si>
  <si>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</si>
  <si>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</si>
  <si>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</si>
  <si>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</si>
  <si>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</si>
  <si>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</si>
  <si>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</si>
  <si>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</si>
  <si>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</si>
  <si>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</si>
  <si>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</si>
  <si>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</si>
  <si>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</si>
  <si>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</si>
  <si>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</si>
  <si>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</si>
  <si>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</si>
  <si>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</si>
  <si>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</si>
  <si>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</si>
  <si>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</si>
  <si>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</si>
  <si>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</si>
  <si>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</si>
  <si>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</si>
  <si>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</si>
  <si>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</si>
  <si>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</si>
  <si>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</si>
  <si>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</si>
  <si>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</si>
  <si>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</si>
  <si>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</si>
  <si>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</si>
  <si>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</si>
  <si>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</si>
  <si>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</si>
  <si>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</si>
  <si>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</si>
  <si>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</si>
  <si>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</si>
  <si>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</si>
  <si>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</si>
  <si>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</si>
  <si>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</si>
  <si>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</si>
  <si>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</si>
  <si>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</si>
  <si>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</si>
  <si>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</si>
  <si>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</si>
  <si>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</si>
  <si>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</si>
  <si>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</si>
  <si>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</si>
  <si>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</si>
  <si>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</si>
  <si>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</si>
  <si>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</si>
  <si>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</si>
  <si>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</si>
  <si>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</si>
  <si>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</si>
  <si>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</si>
  <si>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</si>
  <si>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</si>
  <si>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</si>
  <si>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</si>
  <si>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</si>
  <si>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</si>
  <si>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</si>
  <si>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</si>
  <si>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</si>
  <si>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</si>
  <si>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</si>
  <si>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</si>
  <si>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</si>
  <si>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</si>
  <si>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</si>
  <si>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</si>
  <si>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</si>
  <si>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</si>
  <si>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</si>
  <si>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</si>
  <si>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</si>
  <si>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</si>
  <si>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</si>
  <si>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</si>
  <si>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</si>
  <si>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</si>
  <si>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</si>
  <si>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</si>
  <si>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</si>
  <si>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</si>
  <si>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</si>
  <si>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</si>
  <si>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</si>
  <si>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</si>
  <si>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</si>
  <si>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</si>
  <si>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</si>
  <si>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</si>
  <si>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</si>
  <si>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</si>
  <si>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</si>
  <si>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</si>
  <si>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</si>
  <si>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</si>
  <si>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</si>
  <si>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</si>
  <si>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</si>
  <si>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</si>
  <si>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</si>
  <si>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</si>
  <si>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</si>
  <si>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</si>
  <si>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</si>
  <si>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</si>
  <si>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</si>
  <si>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</si>
  <si>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</si>
  <si>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</si>
  <si>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</si>
  <si>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</si>
  <si>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</si>
  <si>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</si>
  <si>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</si>
  <si>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</si>
  <si>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</si>
  <si>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</si>
  <si>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</si>
  <si>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</si>
  <si>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</si>
  <si>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</si>
  <si>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</si>
  <si>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</si>
  <si>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</si>
  <si>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</si>
  <si>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</si>
  <si>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</si>
  <si>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</si>
  <si>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</si>
  <si>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</si>
  <si>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</si>
  <si>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</si>
  <si>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</si>
  <si>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</si>
  <si>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</si>
  <si>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</si>
  <si>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</si>
  <si>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</si>
  <si>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</si>
  <si>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</si>
  <si>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</si>
  <si>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</si>
  <si>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</si>
  <si>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</si>
  <si>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</si>
  <si>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</si>
  <si>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</si>
  <si>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</si>
  <si>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</si>
  <si>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</si>
  <si>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</si>
  <si>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</si>
  <si>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</si>
  <si>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</si>
  <si>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</si>
  <si>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</si>
  <si>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</si>
  <si>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</si>
  <si>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</si>
  <si>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</si>
  <si>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</si>
  <si>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</si>
  <si>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</si>
  <si>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</si>
  <si>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</si>
  <si>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</si>
  <si>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</si>
  <si>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</si>
  <si>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</si>
  <si>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</si>
  <si>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</si>
  <si>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</si>
  <si>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</si>
  <si>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</si>
  <si>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</si>
  <si>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</si>
  <si>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</si>
  <si>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</si>
  <si>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</si>
  <si>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</si>
  <si>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</si>
  <si>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</si>
  <si>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</si>
  <si>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</si>
  <si>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</si>
  <si>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</si>
  <si>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</si>
  <si>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</si>
  <si>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</si>
  <si>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</si>
  <si>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</si>
  <si>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</si>
  <si>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</si>
  <si>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</si>
  <si>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</si>
  <si>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</si>
  <si>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</si>
  <si>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</si>
  <si>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</si>
  <si>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</si>
  <si>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</si>
  <si>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</si>
  <si>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</si>
  <si>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</si>
  <si>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</si>
  <si>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</si>
  <si>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</si>
  <si>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</si>
  <si>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</si>
  <si>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</si>
  <si>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</si>
  <si>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</si>
  <si>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</si>
  <si>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</si>
  <si>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</si>
  <si>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</si>
  <si>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</si>
  <si>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</si>
  <si>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</si>
  <si>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</si>
  <si>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</si>
  <si>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</si>
  <si>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</si>
  <si>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</si>
  <si>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</si>
  <si>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</si>
  <si>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</si>
  <si>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</si>
  <si>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</si>
  <si>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</si>
  <si>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</si>
  <si>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</si>
  <si>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</si>
  <si>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</si>
  <si>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</si>
  <si>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</si>
  <si>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</si>
  <si>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</si>
  <si>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</si>
  <si>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</si>
  <si>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</si>
  <si>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</si>
  <si>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</si>
  <si>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</si>
  <si>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</si>
  <si>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</si>
  <si>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</si>
  <si>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</si>
  <si>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</si>
  <si>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</si>
  <si>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</si>
  <si>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</si>
  <si>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</si>
  <si>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</si>
  <si>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</si>
  <si>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</si>
  <si>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</si>
  <si>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</si>
  <si>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</si>
  <si>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</si>
  <si>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</si>
  <si>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</si>
  <si>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</si>
  <si>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</si>
  <si>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</si>
  <si>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</si>
  <si>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</si>
  <si>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</si>
  <si>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</si>
  <si>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</si>
  <si>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</si>
  <si>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</si>
  <si>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</si>
  <si>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</si>
  <si>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</si>
  <si>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</si>
  <si>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</si>
  <si>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</si>
  <si>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</si>
  <si>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</si>
  <si>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</si>
  <si>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</si>
  <si>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</si>
  <si>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</si>
  <si>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</si>
  <si>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</si>
  <si>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</si>
  <si>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</si>
  <si>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</si>
  <si>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</si>
  <si>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</si>
  <si>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</si>
  <si>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</si>
  <si>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</si>
  <si>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</si>
  <si>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</si>
  <si>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</si>
  <si>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</si>
  <si>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</si>
  <si>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</si>
  <si>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</si>
  <si>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</si>
  <si>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</si>
  <si>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</si>
  <si>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</si>
  <si>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</si>
  <si>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</si>
  <si>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</si>
  <si>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</si>
  <si>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</si>
  <si>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</si>
  <si>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</si>
  <si>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</si>
  <si>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</si>
  <si>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</si>
  <si>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</si>
  <si>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</si>
  <si>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</si>
  <si>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</si>
  <si>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</si>
  <si>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</si>
  <si>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</si>
  <si>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</si>
  <si>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</si>
  <si>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</si>
  <si>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</si>
  <si>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</si>
  <si>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</si>
  <si>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</si>
  <si>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</si>
  <si>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</si>
  <si>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</si>
  <si>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</si>
  <si>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</si>
  <si>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</si>
  <si>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</si>
  <si>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</si>
  <si>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</si>
  <si>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</si>
  <si>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</si>
  <si>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</si>
  <si>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</si>
  <si>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</si>
  <si>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</si>
  <si>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</si>
  <si>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</si>
  <si>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</si>
  <si>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</si>
  <si>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</si>
  <si>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</si>
  <si>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</si>
  <si>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</si>
  <si>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</si>
  <si>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</si>
  <si>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</si>
  <si>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</si>
  <si>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</si>
  <si>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</si>
  <si>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</si>
  <si>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</si>
  <si>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</si>
  <si>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</si>
  <si>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</si>
  <si>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</si>
  <si>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</si>
  <si>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</si>
  <si>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</si>
  <si>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</si>
  <si>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</si>
  <si>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</si>
  <si>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</si>
  <si>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</si>
  <si>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</si>
  <si>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</si>
  <si>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</si>
  <si>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</si>
  <si>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</si>
  <si>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</si>
  <si>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</si>
  <si>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</si>
  <si>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</si>
  <si>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</si>
  <si>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</si>
  <si>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</si>
  <si>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</si>
  <si>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</si>
  <si>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</si>
  <si>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</si>
  <si>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</si>
  <si>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</si>
  <si>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</si>
  <si>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</si>
  <si>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</si>
  <si>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</si>
  <si>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</si>
  <si>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</si>
  <si>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</si>
  <si>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</si>
  <si>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</si>
  <si>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</si>
  <si>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</si>
  <si>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</si>
  <si>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</si>
  <si>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</si>
  <si>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</si>
  <si>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</si>
  <si>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</si>
  <si>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</si>
  <si>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</si>
  <si>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</si>
  <si>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</si>
  <si>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</si>
  <si>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</si>
  <si>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</si>
  <si>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</si>
  <si>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</si>
  <si>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</si>
  <si>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</si>
  <si>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</si>
  <si>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</si>
  <si>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</si>
  <si>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</si>
  <si>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</si>
  <si>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</si>
  <si>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</si>
  <si>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</si>
  <si>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</si>
  <si>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</si>
  <si>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</si>
  <si>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</si>
  <si>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</si>
  <si>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</si>
  <si>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</si>
  <si>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</si>
  <si>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</si>
  <si>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</si>
  <si>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</si>
  <si>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</si>
  <si>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</si>
  <si>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</si>
  <si>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</si>
  <si>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</si>
  <si>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</si>
  <si>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</si>
  <si>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</si>
  <si>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</si>
  <si>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</si>
  <si>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</si>
  <si>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</si>
  <si>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</si>
  <si>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</si>
  <si>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</si>
  <si>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</si>
  <si>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</si>
  <si>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</si>
  <si>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</si>
  <si>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</si>
  <si>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</si>
  <si>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</si>
  <si>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</si>
  <si>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</si>
  <si>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</si>
  <si>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</si>
  <si>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</si>
  <si>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</si>
  <si>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</si>
  <si>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</si>
  <si>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</si>
  <si>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</si>
  <si>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</si>
  <si>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</si>
  <si>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</si>
  <si>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</si>
  <si>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</si>
  <si>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</si>
  <si>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</si>
  <si>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</si>
  <si>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</si>
  <si>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</si>
  <si>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</si>
  <si>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</si>
  <si>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</si>
  <si>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</si>
  <si>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</si>
  <si>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</si>
  <si>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</si>
  <si>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</si>
  <si>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</si>
  <si>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</si>
  <si>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</si>
  <si>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</si>
  <si>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</si>
  <si>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</si>
  <si>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</si>
  <si>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</si>
  <si>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</si>
  <si>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</si>
  <si>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</si>
  <si>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</si>
  <si>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</si>
  <si>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</si>
  <si>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</si>
  <si>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</si>
  <si>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</si>
  <si>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</si>
  <si>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</si>
  <si>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</si>
  <si>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</si>
  <si>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</si>
  <si>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</si>
  <si>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</si>
  <si>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</si>
  <si>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</si>
  <si>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</si>
  <si>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</si>
  <si>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</si>
  <si>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</si>
  <si>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</si>
  <si>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</si>
  <si>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</si>
  <si>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</si>
  <si>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</si>
  <si>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</si>
  <si>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</si>
  <si>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</si>
  <si>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</si>
  <si>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</si>
  <si>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</si>
  <si>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</si>
  <si>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</si>
  <si>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</si>
  <si>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</si>
  <si>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</si>
  <si>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</si>
  <si>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</si>
  <si>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</si>
  <si>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</si>
  <si>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</si>
  <si>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</si>
  <si>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</si>
  <si>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</si>
  <si>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</si>
  <si>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</si>
  <si>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</si>
  <si>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</si>
  <si>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</si>
  <si>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</si>
  <si>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</si>
  <si>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</si>
  <si>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</si>
  <si>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</si>
  <si>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</si>
  <si>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</si>
  <si>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</si>
  <si>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</si>
  <si>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</si>
  <si>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</si>
  <si>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</si>
  <si>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</si>
  <si>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</si>
  <si>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</si>
  <si>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</si>
  <si>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</si>
  <si>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</si>
  <si>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</si>
  <si>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</si>
  <si>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</si>
  <si>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</si>
  <si>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</si>
  <si>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</si>
  <si>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</si>
  <si>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</si>
  <si>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</si>
  <si>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</si>
  <si>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</si>
  <si>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</si>
  <si>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</si>
  <si>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</si>
  <si>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</si>
  <si>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</si>
  <si>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</si>
  <si>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</si>
  <si>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</si>
  <si>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</si>
  <si>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</si>
  <si>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</si>
  <si>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</si>
  <si>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</si>
  <si>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</si>
  <si>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</si>
  <si>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</si>
  <si>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</si>
  <si>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</si>
  <si>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</si>
  <si>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</si>
  <si>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</si>
  <si>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</si>
  <si>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</si>
  <si>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</si>
  <si>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</si>
  <si>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</si>
  <si>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</si>
  <si>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</si>
  <si>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</si>
  <si>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</si>
  <si>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</si>
  <si>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</si>
  <si>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</si>
  <si>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</si>
  <si>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</si>
  <si>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</si>
  <si>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</si>
  <si>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</si>
  <si>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</si>
  <si>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</si>
  <si>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</si>
  <si>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</si>
  <si>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</si>
  <si>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</si>
  <si>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</si>
  <si>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</si>
  <si>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</si>
  <si>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</si>
  <si>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</si>
  <si>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</si>
  <si>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</si>
  <si>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</si>
  <si>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</si>
  <si>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</si>
  <si>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</si>
  <si>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</si>
  <si>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</si>
  <si>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</si>
  <si>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</si>
  <si>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</si>
  <si>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</si>
  <si>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</si>
  <si>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</si>
  <si>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</si>
  <si>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</si>
  <si>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</si>
  <si>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</si>
  <si>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</si>
  <si>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</si>
  <si>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</si>
  <si>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</si>
  <si>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</si>
  <si>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</si>
  <si>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</si>
  <si>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</si>
  <si>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</si>
  <si>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</si>
  <si>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</si>
  <si>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</si>
  <si>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</si>
  <si>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</si>
  <si>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</si>
  <si>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</si>
  <si>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</si>
  <si>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</si>
  <si>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</si>
  <si>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</si>
  <si>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</si>
  <si>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</si>
  <si>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</si>
  <si>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</si>
  <si>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</si>
  <si>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</si>
  <si>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</si>
  <si>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</si>
  <si>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</si>
  <si>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</si>
  <si>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</si>
  <si>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</si>
  <si>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</si>
  <si>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</si>
  <si>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</si>
  <si>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</si>
  <si>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</si>
  <si>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</si>
  <si>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</si>
  <si>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</si>
  <si>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</si>
  <si>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</si>
  <si>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</si>
  <si>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</si>
  <si>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</si>
  <si>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</si>
  <si>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</si>
  <si>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</si>
  <si>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</si>
  <si>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</si>
  <si>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</si>
  <si>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</si>
  <si>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</si>
  <si>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</si>
  <si>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</si>
  <si>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</si>
  <si>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</si>
  <si>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</si>
  <si>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</si>
  <si>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</si>
  <si>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</si>
  <si>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</si>
  <si>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</si>
  <si>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</si>
  <si>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</si>
  <si>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</si>
  <si>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</si>
  <si>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</si>
  <si>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</si>
  <si>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</si>
  <si>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</si>
  <si>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</si>
  <si>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</si>
  <si>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</si>
  <si>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</si>
  <si>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</si>
  <si>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</si>
  <si>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</si>
  <si>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</si>
  <si>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</si>
  <si>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</si>
  <si>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</si>
  <si>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</si>
  <si>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</si>
  <si>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</si>
  <si>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</si>
  <si>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</si>
  <si>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</si>
  <si>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</si>
  <si>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</si>
  <si>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</si>
  <si>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</si>
  <si>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</si>
  <si>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</si>
  <si>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</si>
  <si>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</si>
  <si>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</si>
  <si>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</si>
  <si>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</si>
  <si>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</si>
  <si>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</si>
  <si>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</si>
  <si>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</si>
  <si>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</si>
  <si>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</si>
  <si>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</si>
  <si>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</si>
  <si>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</si>
  <si>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</si>
  <si>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</si>
  <si>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</si>
  <si>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</si>
  <si>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</si>
  <si>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</si>
  <si>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</si>
  <si>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</si>
  <si>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</si>
  <si>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</si>
  <si>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</si>
  <si>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</si>
  <si>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</si>
  <si>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</si>
  <si>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</si>
  <si>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</si>
  <si>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</si>
  <si>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</si>
  <si>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</si>
  <si>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</si>
  <si>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</si>
  <si>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</si>
  <si>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</si>
  <si>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</si>
  <si>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</si>
  <si>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</si>
  <si>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</si>
  <si>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</si>
  <si>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</si>
  <si>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</si>
  <si>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</si>
  <si>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</si>
  <si>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</si>
  <si>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</si>
  <si>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</si>
  <si>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</si>
  <si>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</si>
  <si>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</si>
  <si>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</si>
  <si>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</si>
  <si>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</si>
  <si>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</si>
  <si>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</si>
  <si>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</si>
  <si>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</si>
  <si>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</si>
  <si>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</si>
  <si>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</si>
  <si>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</si>
  <si>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</si>
  <si>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</si>
  <si>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</si>
  <si>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</si>
  <si>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</si>
  <si>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</si>
  <si>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</si>
  <si>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</si>
  <si>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</si>
  <si>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</si>
  <si>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</si>
  <si>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</si>
  <si>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</si>
  <si>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</si>
  <si>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</si>
  <si>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</si>
  <si>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</si>
  <si>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</si>
  <si>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</si>
  <si>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</si>
  <si>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</si>
  <si>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</si>
  <si>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</si>
  <si>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</si>
  <si>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</si>
  <si>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</si>
  <si>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</si>
  <si>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</si>
  <si>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</si>
  <si>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</si>
  <si>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</si>
  <si>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</si>
  <si>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</si>
  <si>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</si>
  <si>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</si>
  <si>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</si>
  <si>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</si>
  <si>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</si>
  <si>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</si>
  <si>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</si>
  <si>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</si>
  <si>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</si>
  <si>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</si>
  <si>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</si>
  <si>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</si>
  <si>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</si>
  <si>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</si>
  <si>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</si>
  <si>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</si>
  <si>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</si>
  <si>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</si>
  <si>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</si>
  <si>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</si>
  <si>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</si>
  <si>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</si>
  <si>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</si>
  <si>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</si>
  <si>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</si>
  <si>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</si>
  <si>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</si>
  <si>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</si>
  <si>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</si>
  <si>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</si>
  <si>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</si>
  <si>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</si>
  <si>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</si>
  <si>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</si>
  <si>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</si>
  <si>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</si>
  <si>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</si>
  <si>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</si>
  <si>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</si>
  <si>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</si>
  <si>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</si>
  <si>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</si>
  <si>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</si>
  <si>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</si>
  <si>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</si>
  <si>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</si>
  <si>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</si>
  <si>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</si>
  <si>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</si>
  <si>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</si>
  <si>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</si>
  <si>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</si>
  <si>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</si>
  <si>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</si>
  <si>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</si>
  <si>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</si>
  <si>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</si>
  <si>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</si>
  <si>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</si>
  <si>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</si>
  <si>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</si>
  <si>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</si>
  <si>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</si>
  <si>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</si>
  <si>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</si>
  <si>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</si>
  <si>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</si>
  <si>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</si>
  <si>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</si>
  <si>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</si>
  <si>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</si>
  <si>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</si>
  <si>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</si>
  <si>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</si>
  <si>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</si>
  <si>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</si>
  <si>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</si>
  <si>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</si>
  <si>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</si>
  <si>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</si>
  <si>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</si>
  <si>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</si>
  <si>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</si>
  <si>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</si>
  <si>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</si>
  <si>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</si>
  <si>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</si>
  <si>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</si>
  <si>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</si>
  <si>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</si>
  <si>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</si>
  <si>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</si>
  <si>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</si>
  <si>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</si>
  <si>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</si>
  <si>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</si>
  <si>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</si>
  <si>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</si>
  <si>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</si>
  <si>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</si>
  <si>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</si>
  <si>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</si>
  <si>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</si>
  <si>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</si>
  <si>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</si>
  <si>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</si>
  <si>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</si>
  <si>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</si>
  <si>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</si>
  <si>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</si>
  <si>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</si>
  <si>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</si>
  <si>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</si>
  <si>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</si>
  <si>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</si>
  <si>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</si>
  <si>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</si>
  <si>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</si>
  <si>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</si>
  <si>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</si>
  <si>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</si>
  <si>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</si>
  <si>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</si>
  <si>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</si>
  <si>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</si>
  <si>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</si>
  <si>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</si>
  <si>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</si>
  <si>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</si>
  <si>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</si>
  <si>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</si>
  <si>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</si>
  <si>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</si>
  <si>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</si>
  <si>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</si>
  <si>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</si>
  <si>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</si>
  <si>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</si>
  <si>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</si>
  <si>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</si>
  <si>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</si>
  <si>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</si>
  <si>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</si>
  <si>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</si>
  <si>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</si>
  <si>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</si>
  <si>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</si>
  <si>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</si>
  <si>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</si>
  <si>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</si>
  <si>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</si>
  <si>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</si>
  <si>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</si>
  <si>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</si>
  <si>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</si>
  <si>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</si>
  <si>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</si>
  <si>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</si>
  <si>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</si>
  <si>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</si>
  <si>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</si>
  <si>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</si>
  <si>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</si>
  <si>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</si>
  <si>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</si>
  <si>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</si>
  <si>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</si>
  <si>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</si>
  <si>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</si>
  <si>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</si>
  <si>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</si>
  <si>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</si>
  <si>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</si>
  <si>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</si>
  <si>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</si>
  <si>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</si>
  <si>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</si>
  <si>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</si>
  <si>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</si>
  <si>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</si>
  <si>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</si>
  <si>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</si>
  <si>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</si>
  <si>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</si>
  <si>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</si>
  <si>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</si>
  <si>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</si>
  <si>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</si>
  <si>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</si>
  <si>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</si>
  <si>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</si>
  <si>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</si>
  <si>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</si>
  <si>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</si>
  <si>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</si>
  <si>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</si>
  <si>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</si>
  <si>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</si>
  <si>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</si>
  <si>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</si>
  <si>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</si>
  <si>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</si>
  <si>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</si>
  <si>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</si>
  <si>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</si>
  <si>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</si>
  <si>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</si>
  <si>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</si>
  <si>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</si>
  <si>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</si>
  <si>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</si>
  <si>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</si>
  <si>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</si>
  <si>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</si>
  <si>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</si>
  <si>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</si>
  <si>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</si>
  <si>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</si>
  <si>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</si>
  <si>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</si>
  <si>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</si>
  <si>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</si>
  <si>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</si>
  <si>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</si>
  <si>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</si>
  <si>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</si>
  <si>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</si>
  <si>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</si>
  <si>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</si>
  <si>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</si>
  <si>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</si>
  <si>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</si>
  <si>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</si>
  <si>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</si>
  <si>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</si>
  <si>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</si>
  <si>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</si>
  <si>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</si>
  <si>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</si>
  <si>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</si>
  <si>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</si>
  <si>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</si>
  <si>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</si>
  <si>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</si>
  <si>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</si>
  <si>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</si>
  <si>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</si>
  <si>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</si>
  <si>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</si>
  <si>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</si>
  <si>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</si>
  <si>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</si>
  <si>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</si>
  <si>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</si>
  <si>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</si>
  <si>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</si>
  <si>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</si>
  <si>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</si>
  <si>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</si>
  <si>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</si>
  <si>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</si>
  <si>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</si>
  <si>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</si>
  <si>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</si>
  <si>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</si>
  <si>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</si>
  <si>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</si>
  <si>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</si>
  <si>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</si>
  <si>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</si>
  <si>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</si>
  <si>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</si>
  <si>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</si>
  <si>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</si>
  <si>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</si>
  <si>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</si>
  <si>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</si>
  <si>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</si>
  <si>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</si>
  <si>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</si>
  <si>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</si>
  <si>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</si>
  <si>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</si>
  <si>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</si>
  <si>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</si>
  <si>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</si>
  <si>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</si>
  <si>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</si>
  <si>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</si>
  <si>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</si>
  <si>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</si>
  <si>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</si>
  <si>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</si>
  <si>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</si>
  <si>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</si>
  <si>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</si>
  <si>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</si>
  <si>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</si>
  <si>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</si>
  <si>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</si>
  <si>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</si>
  <si>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</si>
  <si>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</si>
  <si>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</si>
  <si>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</si>
  <si>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</si>
  <si>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</si>
  <si>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</si>
  <si>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</si>
  <si>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</si>
  <si>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</si>
  <si>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</si>
  <si>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</si>
  <si>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</si>
  <si>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</si>
  <si>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</si>
  <si>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</si>
  <si>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</si>
  <si>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</si>
  <si>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</si>
  <si>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</si>
  <si>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</si>
  <si>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</si>
  <si>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</si>
  <si>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</si>
  <si>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</si>
  <si>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</si>
  <si>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</si>
  <si>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</si>
  <si>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</si>
  <si>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</si>
  <si>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</si>
  <si>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</si>
  <si>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</si>
  <si>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</si>
  <si>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</si>
  <si>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</si>
  <si>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</si>
  <si>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</si>
  <si>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</si>
  <si>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</si>
  <si>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</si>
  <si>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</si>
  <si>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</si>
  <si>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</si>
  <si>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</si>
  <si>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</si>
  <si>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</si>
  <si>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</si>
  <si>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</si>
  <si>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</si>
  <si>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</si>
  <si>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</si>
  <si>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</si>
  <si>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</si>
  <si>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</si>
  <si>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</si>
  <si>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</si>
  <si>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</si>
  <si>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</si>
  <si>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</si>
  <si>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</si>
  <si>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</si>
  <si>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</si>
  <si>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</si>
  <si>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</si>
  <si>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</si>
  <si>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</si>
  <si>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</si>
  <si>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</si>
  <si>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</si>
  <si>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</si>
  <si>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</si>
  <si>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</si>
  <si>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</si>
  <si>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</si>
  <si>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</si>
  <si>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</si>
  <si>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</si>
  <si>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</si>
  <si>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</si>
  <si>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</si>
  <si>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</si>
  <si>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</si>
  <si>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</si>
  <si>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</si>
  <si>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</si>
  <si>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</si>
  <si>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</si>
  <si>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</si>
  <si>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</si>
  <si>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</si>
  <si>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</si>
  <si>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</si>
  <si>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</si>
  <si>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</si>
  <si>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</si>
  <si>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</si>
  <si>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</si>
  <si>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</si>
  <si>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</si>
  <si>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</si>
  <si>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</si>
  <si>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</si>
  <si>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</si>
  <si>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</si>
  <si>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</si>
  <si>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</si>
  <si>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</si>
  <si>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</si>
  <si>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</si>
  <si>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</si>
  <si>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</si>
  <si>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</si>
  <si>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</si>
  <si>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</si>
  <si>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</si>
  <si>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</si>
  <si>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</si>
  <si>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</si>
  <si>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</si>
  <si>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</si>
  <si>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</si>
  <si>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</si>
  <si>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</si>
  <si>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</si>
  <si>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</si>
  <si>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</si>
  <si>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</si>
  <si>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</si>
  <si>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</si>
  <si>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</si>
  <si>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</si>
  <si>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</si>
  <si>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</si>
  <si>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</si>
  <si>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</si>
  <si>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</si>
  <si>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</si>
  <si>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</si>
  <si>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</si>
  <si>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</si>
  <si>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</si>
  <si>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</si>
  <si>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</si>
  <si>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</si>
  <si>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</si>
  <si>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</si>
  <si>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</si>
  <si>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</si>
  <si>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</si>
  <si>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</si>
  <si>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</si>
  <si>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</si>
  <si>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</si>
  <si>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</si>
  <si>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</si>
  <si>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</si>
  <si>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</si>
  <si>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</si>
  <si>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</si>
  <si>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</si>
  <si>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</si>
  <si>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</si>
  <si>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</si>
  <si>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</si>
  <si>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</si>
  <si>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</si>
  <si>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</si>
  <si>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</si>
  <si>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</si>
  <si>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</si>
  <si>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</si>
  <si>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</si>
  <si>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</si>
  <si>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</si>
  <si>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</si>
  <si>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</si>
  <si>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</si>
  <si>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</si>
  <si>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</si>
  <si>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</si>
  <si>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</si>
  <si>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</si>
  <si>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</si>
  <si>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</si>
  <si>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</si>
  <si>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</si>
  <si>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</si>
  <si>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</si>
  <si>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</si>
  <si>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</si>
  <si>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</si>
  <si>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</si>
  <si>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</si>
  <si>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</si>
  <si>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</si>
  <si>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</si>
  <si>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</si>
  <si>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</si>
  <si>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</si>
  <si>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</si>
  <si>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</si>
  <si>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</si>
  <si>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</si>
  <si>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</si>
  <si>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</si>
  <si>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</si>
  <si>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</si>
  <si>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</si>
  <si>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</si>
  <si>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</si>
  <si>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</si>
  <si>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</si>
  <si>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</si>
  <si>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</si>
  <si>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</si>
  <si>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</si>
  <si>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</si>
  <si>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</si>
  <si>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</si>
  <si>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</si>
  <si>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</si>
  <si>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</si>
  <si>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</si>
  <si>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</si>
  <si>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</si>
  <si>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</si>
  <si>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</si>
  <si>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</si>
  <si>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</si>
  <si>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</si>
  <si>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</si>
  <si>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</si>
  <si>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</si>
  <si>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</si>
  <si>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</si>
  <si>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</si>
  <si>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</si>
  <si>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</si>
  <si>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</si>
  <si>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</si>
  <si>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</si>
  <si>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</si>
  <si>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</si>
  <si>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</si>
  <si>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</si>
  <si>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</si>
  <si>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</si>
  <si>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</si>
  <si>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</si>
  <si>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</si>
  <si>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</si>
  <si>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</si>
  <si>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</si>
  <si>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</si>
  <si>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</si>
  <si>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</si>
  <si>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</si>
  <si>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</si>
  <si>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</si>
  <si>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</si>
  <si>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</si>
  <si>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</si>
  <si>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</si>
  <si>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</si>
  <si>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</si>
  <si>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</si>
  <si>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</si>
  <si>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</si>
  <si>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</si>
  <si>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</si>
  <si>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</si>
  <si>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</si>
  <si>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</si>
  <si>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</si>
  <si>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</si>
  <si>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</si>
  <si>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</si>
  <si>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</si>
  <si>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</si>
  <si>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</si>
  <si>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</si>
  <si>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</si>
  <si>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</si>
  <si>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</si>
  <si>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</si>
  <si>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</si>
  <si>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</si>
  <si>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</si>
  <si>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</si>
  <si>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</si>
  <si>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</si>
  <si>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</si>
  <si>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</si>
  <si>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</si>
  <si>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</si>
  <si>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</si>
  <si>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</si>
  <si>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</si>
  <si>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</si>
  <si>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</si>
  <si>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</si>
  <si>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</si>
  <si>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</si>
  <si>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</si>
  <si>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</si>
  <si>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</si>
  <si>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</si>
  <si>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</si>
  <si>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</si>
  <si>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</si>
  <si>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</si>
  <si>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</si>
  <si>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</si>
  <si>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</si>
  <si>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</si>
  <si>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</si>
  <si>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</si>
  <si>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</si>
  <si>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</si>
  <si>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</si>
  <si>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</si>
  <si>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</si>
  <si>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</si>
  <si>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</si>
  <si>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</si>
  <si>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</si>
  <si>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</si>
  <si>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</si>
  <si>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</si>
  <si>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</si>
  <si>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</si>
  <si>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</si>
  <si>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</si>
  <si>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</si>
  <si>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</si>
  <si>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</si>
  <si>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</si>
  <si>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</si>
  <si>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</si>
  <si>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</si>
  <si>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</si>
  <si>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</si>
  <si>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</si>
  <si>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</si>
  <si>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</si>
  <si>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</si>
  <si>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</si>
  <si>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</si>
  <si>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</si>
  <si>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</si>
  <si>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</si>
  <si>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</si>
  <si>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</si>
  <si>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</si>
  <si>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</si>
  <si>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</si>
  <si>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</si>
  <si>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</si>
  <si>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</si>
  <si>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</si>
  <si>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</si>
  <si>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</si>
  <si>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</si>
  <si>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</si>
  <si>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</si>
  <si>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</si>
  <si>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</si>
  <si>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</si>
  <si>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</si>
  <si>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</si>
  <si>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</si>
  <si>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</si>
  <si>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</si>
  <si>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</si>
  <si>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</si>
  <si>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</si>
  <si>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</si>
  <si>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</si>
  <si>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</si>
  <si>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</si>
  <si>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</si>
  <si>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</si>
  <si>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</si>
  <si>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</si>
  <si>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</si>
  <si>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</si>
  <si>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</si>
  <si>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</si>
  <si>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</si>
  <si>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</si>
  <si>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</si>
  <si>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</si>
  <si>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</si>
  <si>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</si>
  <si>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</si>
  <si>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</si>
  <si>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</si>
  <si>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</si>
  <si>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</si>
  <si>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</si>
  <si>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</si>
  <si>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</si>
  <si>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</si>
  <si>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</si>
  <si>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</si>
  <si>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</si>
  <si>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</si>
  <si>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</si>
  <si>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</si>
  <si>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</si>
  <si>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</si>
  <si>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</si>
  <si>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</si>
  <si>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</si>
  <si>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</si>
  <si>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</si>
  <si>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</si>
  <si>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</si>
  <si>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</si>
  <si>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</si>
  <si>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</si>
  <si>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</si>
  <si>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</si>
  <si>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</si>
  <si>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</si>
  <si>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</si>
  <si>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</si>
  <si>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</si>
  <si>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</si>
  <si>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</si>
  <si>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</si>
  <si>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</si>
  <si>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</si>
  <si>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</si>
  <si>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</si>
  <si>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</si>
  <si>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</si>
  <si>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</si>
  <si>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</si>
  <si>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</si>
  <si>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</si>
  <si>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</si>
  <si>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</si>
  <si>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</si>
  <si>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</si>
  <si>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</si>
  <si>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</si>
  <si>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</si>
  <si>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</si>
  <si>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</si>
  <si>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</si>
  <si>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</si>
  <si>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</si>
  <si>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</si>
  <si>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</si>
  <si>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</si>
  <si>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</si>
  <si>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</si>
  <si>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</si>
  <si>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</si>
  <si>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</si>
  <si>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</si>
  <si>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</si>
  <si>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</si>
  <si>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</si>
  <si>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</si>
  <si>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</si>
  <si>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</si>
  <si>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</si>
  <si>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</si>
  <si>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</si>
  <si>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</si>
  <si>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</si>
  <si>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</si>
  <si>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</si>
  <si>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</si>
  <si>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</si>
  <si>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</si>
  <si>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</si>
  <si>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</si>
  <si>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</si>
  <si>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</si>
  <si>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</si>
  <si>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</si>
  <si>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</si>
  <si>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</si>
  <si>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</si>
  <si>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</si>
  <si>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</si>
  <si>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</si>
  <si>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</si>
  <si>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</si>
  <si>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</si>
  <si>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</si>
  <si>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</si>
  <si>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</si>
  <si>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</si>
  <si>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</si>
  <si>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</si>
  <si>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</si>
  <si>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</si>
  <si>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</si>
  <si>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</si>
  <si>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</si>
  <si>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</si>
  <si>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</si>
  <si>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</si>
  <si>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</si>
  <si>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</si>
  <si>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</si>
  <si>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</si>
  <si>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</si>
  <si>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</si>
  <si>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</si>
  <si>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</si>
  <si>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</si>
  <si>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</si>
  <si>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</si>
  <si>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</si>
  <si>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</si>
  <si>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</si>
  <si>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</si>
  <si>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</si>
  <si>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</si>
  <si>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</si>
  <si>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</si>
  <si>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</si>
  <si>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</si>
  <si>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</si>
  <si>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</si>
  <si>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</si>
  <si>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</si>
  <si>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</si>
  <si>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</si>
  <si>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</si>
  <si>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</si>
  <si>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</si>
  <si>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</si>
  <si>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</si>
  <si>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</si>
  <si>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</si>
  <si>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</si>
  <si>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</si>
  <si>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</si>
  <si>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</si>
  <si>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</si>
  <si>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</si>
  <si>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</si>
  <si>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</si>
  <si>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</si>
  <si>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</si>
  <si>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</si>
  <si>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</si>
  <si>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</si>
  <si>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</si>
  <si>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</si>
  <si>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</si>
  <si>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</si>
  <si>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</si>
  <si>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</si>
  <si>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</si>
  <si>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</si>
  <si>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</si>
  <si>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</si>
  <si>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</si>
  <si>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</si>
  <si>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</si>
  <si>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</si>
  <si>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</si>
  <si>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</si>
  <si>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</si>
  <si>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</si>
  <si>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</si>
  <si>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</si>
  <si>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</si>
  <si>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</si>
  <si>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</si>
  <si>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</si>
  <si>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</si>
  <si>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</si>
  <si>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</si>
  <si>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</si>
  <si>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</si>
  <si>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</si>
  <si>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</si>
  <si>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</si>
  <si>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</si>
  <si>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</si>
  <si>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</si>
  <si>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</si>
  <si>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</si>
  <si>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</si>
  <si>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</si>
  <si>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</si>
  <si>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</si>
  <si>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</si>
  <si>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</si>
  <si>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</si>
  <si>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</si>
  <si>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</si>
  <si>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</si>
  <si>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</si>
  <si>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</si>
  <si>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</si>
  <si>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</si>
  <si>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</si>
  <si>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</si>
  <si>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</si>
  <si>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</si>
  <si>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</si>
  <si>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</si>
  <si>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</si>
  <si>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</si>
  <si>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</si>
  <si>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</si>
  <si>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</si>
  <si>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</si>
  <si>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</si>
  <si>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</si>
  <si>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</si>
  <si>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</si>
  <si>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</si>
  <si>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</si>
  <si>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</si>
  <si>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</si>
  <si>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</si>
  <si>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</si>
  <si>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</si>
  <si>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</si>
  <si>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</si>
  <si>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</si>
  <si>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</si>
  <si>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</si>
  <si>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</si>
  <si>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</si>
  <si>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</si>
  <si>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</si>
  <si>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</si>
  <si>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</si>
  <si>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</si>
  <si>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</si>
  <si>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</si>
  <si>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</si>
  <si>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</si>
  <si>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</si>
  <si>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</si>
  <si>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</si>
  <si>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</si>
  <si>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</si>
  <si>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</si>
  <si>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</si>
  <si>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</si>
  <si>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</si>
  <si>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</si>
  <si>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</si>
  <si>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</si>
  <si>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</si>
  <si>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</si>
  <si>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</si>
  <si>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</si>
  <si>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</si>
  <si>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</si>
  <si>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</si>
  <si>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</si>
  <si>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</si>
  <si>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</si>
  <si>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</si>
  <si>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</si>
  <si>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</si>
  <si>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</si>
  <si>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</si>
  <si>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</si>
  <si>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</si>
  <si>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</si>
  <si>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</si>
  <si>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</si>
  <si>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</si>
  <si>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</si>
  <si>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</si>
  <si>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</si>
  <si>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</si>
  <si>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</si>
  <si>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</si>
  <si>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</si>
  <si>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</si>
  <si>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</si>
  <si>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</si>
  <si>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</si>
  <si>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</si>
  <si>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</si>
  <si>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</si>
  <si>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</si>
  <si>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</si>
  <si>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</si>
  <si>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</si>
  <si>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</si>
  <si>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</si>
  <si>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</si>
  <si>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</si>
  <si>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</si>
  <si>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</si>
  <si>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</si>
  <si>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</si>
  <si>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</si>
  <si>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</si>
  <si>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</si>
  <si>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</si>
  <si>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</si>
  <si>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</si>
  <si>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</si>
  <si>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</si>
  <si>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</si>
  <si>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</si>
  <si>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</si>
  <si>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</si>
  <si>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</si>
  <si>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</si>
  <si>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</si>
  <si>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</si>
  <si>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</si>
  <si>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</si>
  <si>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</si>
  <si>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</si>
  <si>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</si>
  <si>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</si>
  <si>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</si>
  <si>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</si>
  <si>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</si>
  <si>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</si>
  <si>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</si>
  <si>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</si>
  <si>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</si>
  <si>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</si>
  <si>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</si>
  <si>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</si>
  <si>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</si>
  <si>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</si>
  <si>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</si>
  <si>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</si>
  <si>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</si>
  <si>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</si>
  <si>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</si>
  <si>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</si>
  <si>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</si>
  <si>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</si>
  <si>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</si>
  <si>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</si>
  <si>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</si>
  <si>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</si>
  <si>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</si>
  <si>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</si>
  <si>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</si>
  <si>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</si>
  <si>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</si>
  <si>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</si>
  <si>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</si>
  <si>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</si>
  <si>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</si>
  <si>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</si>
  <si>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</si>
  <si>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</si>
  <si>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</si>
  <si>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</si>
  <si>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</si>
  <si>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</si>
  <si>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</si>
  <si>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</si>
  <si>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</si>
  <si>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</si>
  <si>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</si>
  <si>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</si>
  <si>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</si>
  <si>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</si>
  <si>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</si>
  <si>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</si>
  <si>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</si>
  <si>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</si>
  <si>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</si>
  <si>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</si>
  <si>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</si>
  <si>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</si>
  <si>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</si>
  <si>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</si>
  <si>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</si>
  <si>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</si>
  <si>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</si>
  <si>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</si>
  <si>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</si>
  <si>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</si>
  <si>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</si>
  <si>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</si>
  <si>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</si>
  <si>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</si>
  <si>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</si>
  <si>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</si>
  <si>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</si>
  <si>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</si>
  <si>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</si>
  <si>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</si>
  <si>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</si>
  <si>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</si>
  <si>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</si>
  <si>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</si>
  <si>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</si>
  <si>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</si>
  <si>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</si>
  <si>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</si>
  <si>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</si>
  <si>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</si>
  <si>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</si>
  <si>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</si>
  <si>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</si>
  <si>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</si>
  <si>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</si>
  <si>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</si>
  <si>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</si>
  <si>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</si>
  <si>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</si>
  <si>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</si>
  <si>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</si>
  <si>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</si>
  <si>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</si>
  <si>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</si>
  <si>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</si>
  <si>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</si>
  <si>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</si>
  <si>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</si>
  <si>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</si>
  <si>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</si>
  <si>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</si>
  <si>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</si>
  <si>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</si>
  <si>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</si>
  <si>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</si>
  <si>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</si>
  <si>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</si>
  <si>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</si>
  <si>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</si>
  <si>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</si>
  <si>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</si>
  <si>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</si>
  <si>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</si>
  <si>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</si>
  <si>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</si>
  <si>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</si>
  <si>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</si>
  <si>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</si>
  <si>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</si>
  <si>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</si>
  <si>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</si>
  <si>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</si>
  <si>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</si>
  <si>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</si>
  <si>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</si>
  <si>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</si>
  <si>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</si>
  <si>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</si>
  <si>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</si>
  <si>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</si>
  <si>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</si>
  <si>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</si>
  <si>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</si>
  <si>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</si>
  <si>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</si>
  <si>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</si>
  <si>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</si>
  <si>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</si>
  <si>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</si>
  <si>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</si>
  <si>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</si>
  <si>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</si>
  <si>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</si>
  <si>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</si>
  <si>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</si>
  <si>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</si>
  <si>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</si>
  <si>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</si>
  <si>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</si>
  <si>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</si>
  <si>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</si>
  <si>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</si>
  <si>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</si>
  <si>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</si>
  <si>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</si>
  <si>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</si>
  <si>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</si>
  <si>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</si>
  <si>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</si>
  <si>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</si>
  <si>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</si>
  <si>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</si>
  <si>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</si>
  <si>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</si>
  <si>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</si>
  <si>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</si>
  <si>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</si>
  <si>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</si>
  <si>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</si>
  <si>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</si>
  <si>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</si>
  <si>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</si>
  <si>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</si>
  <si>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</si>
  <si>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</si>
  <si>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</si>
  <si>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</si>
  <si>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</si>
  <si>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</si>
  <si>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</si>
  <si>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</si>
  <si>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</si>
  <si>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</si>
  <si>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</si>
  <si>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</si>
  <si>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</si>
  <si>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</si>
  <si>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</si>
  <si>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</si>
  <si>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</si>
  <si>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</si>
  <si>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</si>
  <si>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</si>
  <si>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</si>
  <si>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</si>
  <si>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</si>
  <si>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</si>
  <si>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</si>
  <si>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</si>
  <si>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</si>
  <si>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</si>
  <si>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</si>
  <si>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</si>
  <si>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</si>
  <si>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</si>
  <si>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</si>
  <si>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</si>
  <si>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</si>
  <si>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</si>
  <si>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</si>
  <si>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</si>
  <si>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</si>
  <si>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</si>
  <si>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</si>
  <si>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</si>
  <si>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</si>
  <si>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</si>
  <si>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</si>
  <si>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</si>
  <si>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</si>
  <si>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</si>
  <si>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</si>
  <si>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</si>
  <si>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</si>
  <si>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</si>
  <si>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</si>
  <si>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</si>
  <si>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</si>
  <si>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</si>
  <si>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</si>
  <si>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</si>
  <si>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</si>
  <si>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</si>
  <si>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</si>
  <si>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</si>
  <si>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</si>
  <si>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</si>
  <si>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</si>
  <si>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</si>
  <si>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</si>
  <si>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</si>
  <si>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</si>
  <si>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</si>
  <si>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</si>
  <si>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</si>
  <si>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</si>
  <si>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</si>
  <si>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</si>
  <si>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</si>
  <si>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</si>
  <si>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</si>
  <si>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</si>
  <si>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</si>
  <si>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</si>
  <si>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</si>
  <si>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</si>
  <si>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</si>
  <si>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</si>
  <si>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</si>
  <si>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</si>
  <si>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</si>
  <si>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</si>
  <si>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</si>
  <si>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</si>
  <si>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</si>
  <si>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</si>
  <si>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</si>
  <si>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</si>
  <si>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</si>
  <si>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</si>
  <si>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</si>
  <si>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</si>
  <si>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</si>
  <si>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</si>
  <si>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</si>
  <si>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</si>
  <si>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</si>
  <si>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</si>
  <si>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</si>
  <si>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</si>
  <si>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</si>
  <si>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</si>
  <si>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</si>
  <si>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</si>
  <si>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</si>
  <si>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</si>
  <si>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</si>
  <si>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</si>
  <si>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</si>
  <si>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</si>
  <si>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</si>
  <si>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</si>
  <si>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</si>
  <si>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</si>
  <si>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</si>
  <si>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</si>
  <si>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</si>
  <si>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</si>
  <si>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</si>
  <si>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</si>
  <si>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</si>
  <si>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</si>
  <si>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</si>
  <si>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</si>
  <si>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</si>
  <si>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</si>
  <si>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</si>
  <si>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</si>
  <si>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</si>
  <si>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</si>
  <si>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</si>
  <si>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</si>
  <si>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</si>
  <si>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</si>
  <si>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</si>
  <si>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</si>
  <si>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</si>
  <si>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</si>
  <si>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</si>
  <si>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</si>
  <si>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</si>
  <si>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</si>
  <si>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</si>
  <si>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</si>
  <si>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</si>
  <si>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</si>
  <si>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</si>
  <si>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</si>
  <si>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</si>
  <si>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</si>
  <si>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</si>
  <si>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</si>
  <si>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</si>
  <si>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</si>
  <si>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</si>
  <si>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</si>
  <si>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</si>
  <si>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</si>
  <si>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</si>
  <si>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</si>
  <si>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</si>
  <si>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</si>
  <si>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</si>
  <si>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</si>
  <si>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</si>
  <si>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</si>
  <si>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</si>
  <si>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</si>
  <si>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</si>
  <si>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</si>
  <si>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</si>
  <si>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</si>
  <si>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</si>
  <si>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</si>
  <si>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</si>
  <si>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</si>
  <si>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</si>
  <si>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</si>
  <si>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</si>
  <si>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</si>
  <si>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</si>
  <si>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</si>
  <si>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</si>
  <si>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</si>
  <si>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</si>
  <si>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</si>
  <si>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</si>
  <si>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</si>
  <si>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</si>
  <si>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</si>
  <si>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</si>
  <si>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</si>
  <si>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</si>
  <si>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</si>
  <si>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</si>
  <si>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</si>
  <si>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</si>
  <si>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</si>
  <si>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</si>
  <si>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</si>
  <si>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</si>
  <si>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</si>
  <si>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</si>
  <si>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</si>
  <si>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</si>
  <si>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</si>
  <si>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</si>
  <si>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</si>
  <si>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</si>
  <si>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</si>
  <si>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</si>
  <si>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</si>
  <si>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</si>
  <si>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</si>
  <si>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</si>
  <si>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</si>
  <si>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</si>
  <si>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</si>
  <si>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</si>
  <si>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</si>
  <si>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</si>
  <si>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</si>
  <si>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</si>
  <si>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</si>
  <si>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</si>
  <si>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</si>
  <si>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</si>
  <si>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</si>
  <si>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</si>
  <si>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</si>
  <si>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</si>
  <si>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</si>
  <si>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</si>
  <si>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</si>
  <si>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</si>
  <si>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</si>
  <si>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</si>
  <si>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</si>
  <si>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</si>
  <si>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</si>
  <si>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</si>
  <si>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</si>
  <si>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</si>
  <si>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</si>
  <si>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</si>
  <si>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</si>
  <si>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</si>
  <si>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</si>
  <si>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</si>
  <si>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</si>
  <si>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</si>
  <si>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</si>
  <si>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</si>
  <si>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</si>
  <si>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</si>
  <si>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</si>
  <si>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</si>
  <si>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</si>
  <si>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</si>
  <si>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</si>
  <si>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</si>
  <si>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</si>
  <si>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</si>
  <si>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</si>
  <si>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</si>
  <si>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</si>
  <si>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</si>
  <si>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</si>
  <si>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</si>
  <si>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</si>
  <si>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</si>
  <si>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</si>
  <si>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</si>
  <si>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</si>
  <si>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</si>
  <si>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</si>
  <si>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</si>
  <si>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</si>
  <si>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</si>
  <si>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</si>
  <si>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</si>
  <si>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</si>
  <si>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</si>
  <si>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</si>
  <si>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</si>
  <si>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</si>
  <si>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</si>
  <si>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</si>
  <si>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</si>
  <si>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</si>
  <si>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</si>
  <si>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</si>
  <si>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</si>
  <si>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</si>
  <si>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</si>
  <si>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</si>
  <si>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</si>
  <si>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</si>
  <si>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</si>
  <si>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</si>
  <si>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</si>
  <si>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</si>
  <si>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</si>
  <si>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</si>
  <si>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</si>
  <si>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</si>
  <si>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</si>
  <si>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</si>
  <si>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</si>
  <si>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</si>
  <si>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</si>
  <si>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</si>
  <si>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</si>
  <si>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</si>
  <si>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</si>
  <si>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</si>
  <si>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</si>
  <si>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</si>
  <si>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</si>
  <si>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</si>
  <si>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</si>
  <si>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</si>
  <si>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</si>
  <si>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</si>
  <si>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</si>
  <si>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</si>
  <si>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</si>
  <si>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</si>
  <si>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</si>
  <si>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</si>
  <si>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</si>
  <si>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</si>
  <si>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</si>
  <si>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</si>
  <si>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</si>
  <si>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</si>
  <si>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</si>
  <si>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</si>
  <si>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</si>
  <si>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</si>
  <si>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</si>
  <si>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</si>
  <si>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</si>
  <si>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</si>
  <si>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</si>
  <si>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</si>
  <si>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</si>
  <si>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</si>
  <si>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</si>
  <si>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</si>
  <si>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</si>
  <si>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</si>
  <si>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</si>
  <si>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</si>
  <si>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</si>
  <si>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</si>
  <si>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</si>
  <si>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</si>
  <si>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</si>
  <si>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</si>
  <si>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</si>
  <si>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</si>
  <si>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</si>
  <si>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</si>
  <si>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</si>
  <si>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</si>
  <si>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</si>
  <si>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</si>
  <si>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</si>
  <si>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</si>
  <si>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</si>
  <si>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</si>
  <si>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</si>
  <si>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</si>
  <si>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</si>
  <si>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</si>
  <si>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</si>
  <si>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</si>
  <si>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</si>
  <si>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</si>
  <si>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</si>
  <si>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</si>
  <si>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</si>
  <si>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</si>
  <si>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</si>
  <si>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</si>
  <si>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</si>
  <si>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</si>
  <si>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</si>
  <si>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</si>
  <si>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</si>
  <si>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</si>
  <si>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</si>
  <si>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</si>
  <si>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</si>
  <si>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</si>
  <si>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</si>
  <si>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</si>
  <si>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</si>
  <si>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</si>
  <si>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</si>
  <si>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</si>
  <si>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</si>
  <si>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</si>
  <si>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</si>
  <si>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</si>
  <si>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</si>
  <si>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</si>
  <si>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</si>
  <si>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</si>
  <si>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</si>
  <si>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</si>
  <si>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</si>
  <si>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</si>
  <si>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</si>
  <si>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</si>
  <si>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</si>
  <si>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</si>
  <si>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</si>
  <si>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</si>
  <si>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</si>
  <si>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</si>
  <si>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</si>
  <si>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</si>
  <si>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</si>
  <si>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</si>
  <si>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</si>
  <si>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</si>
  <si>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</si>
  <si>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</si>
  <si>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</si>
  <si>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</si>
  <si>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</si>
  <si>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</si>
  <si>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</si>
  <si>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</si>
  <si>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</si>
  <si>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</si>
  <si>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</si>
  <si>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</si>
  <si>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</si>
  <si>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</si>
  <si>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</si>
  <si>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</si>
  <si>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</si>
  <si>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</si>
  <si>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</si>
  <si>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</si>
  <si>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</si>
  <si>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</si>
  <si>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</si>
  <si>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</si>
  <si>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</si>
  <si>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</si>
  <si>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</si>
  <si>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</si>
  <si>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</si>
  <si>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</si>
  <si>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</si>
  <si>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</si>
  <si>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</si>
  <si>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</si>
  <si>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</si>
  <si>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</si>
  <si>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</si>
  <si>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</si>
  <si>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</si>
  <si>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</si>
  <si>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</si>
  <si>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</si>
  <si>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</si>
  <si>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</si>
  <si>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</si>
  <si>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</si>
  <si>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</si>
  <si>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</si>
  <si>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</si>
  <si>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</si>
  <si>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</si>
  <si>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</si>
  <si>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</si>
  <si>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</si>
  <si>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</si>
  <si>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</si>
  <si>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</si>
  <si>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</si>
  <si>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</si>
  <si>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</si>
  <si>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</si>
  <si>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</si>
  <si>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</si>
  <si>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</si>
  <si>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</si>
  <si>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</si>
  <si>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</si>
  <si>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</si>
  <si>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</si>
  <si>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</si>
  <si>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</si>
  <si>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</si>
  <si>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</si>
  <si>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</si>
  <si>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</si>
  <si>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</si>
  <si>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</si>
  <si>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</si>
  <si>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</si>
  <si>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</si>
  <si>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</si>
  <si>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</si>
  <si>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</si>
  <si>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</si>
  <si>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</si>
  <si>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</si>
  <si>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</si>
  <si>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</si>
  <si>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</si>
  <si>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</si>
  <si>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</si>
  <si>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</si>
  <si>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</si>
  <si>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</si>
  <si>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</si>
  <si>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</si>
  <si>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</si>
  <si>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</si>
  <si>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</si>
  <si>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</si>
  <si>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</si>
  <si>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</si>
  <si>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</si>
  <si>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</si>
  <si>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</si>
  <si>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</si>
  <si>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</si>
  <si>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</si>
  <si>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</si>
  <si>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</si>
  <si>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</si>
  <si>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</si>
  <si>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</si>
  <si>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</si>
  <si>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</si>
  <si>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</si>
  <si>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</si>
  <si>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</si>
  <si>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</si>
  <si>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</si>
  <si>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</si>
  <si>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</si>
  <si>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</si>
  <si>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</si>
  <si>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</si>
  <si>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</si>
  <si>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</si>
  <si>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</si>
  <si>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</si>
  <si>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</si>
  <si>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</si>
  <si>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</si>
  <si>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</si>
  <si>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</si>
  <si>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</si>
  <si>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</si>
  <si>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</si>
  <si>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</si>
  <si>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</si>
  <si>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</si>
  <si>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</si>
  <si>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</si>
  <si>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</si>
  <si>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</si>
  <si>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</si>
  <si>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</si>
  <si>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</si>
  <si>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</si>
  <si>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</si>
  <si>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</si>
  <si>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</si>
  <si>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</si>
  <si>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</si>
  <si>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</si>
  <si>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</si>
  <si>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</si>
  <si>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</si>
  <si>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</si>
  <si>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</si>
  <si>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</si>
  <si>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</si>
  <si>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</si>
  <si>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</si>
  <si>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</si>
  <si>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</si>
  <si>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</si>
  <si>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</si>
  <si>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</si>
  <si>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</si>
  <si>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</si>
  <si>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</si>
  <si>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</si>
  <si>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</si>
  <si>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</si>
  <si>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</si>
  <si>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</si>
  <si>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</si>
  <si>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</si>
  <si>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</si>
  <si>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</si>
  <si>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</si>
  <si>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</si>
  <si>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</si>
  <si>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</si>
  <si>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</si>
  <si>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</si>
  <si>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</si>
  <si>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</si>
  <si>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</si>
  <si>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</si>
  <si>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</si>
  <si>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</si>
  <si>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</si>
  <si>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</si>
  <si>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</si>
  <si>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</si>
  <si>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</si>
  <si>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</si>
  <si>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</si>
  <si>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</si>
  <si>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</si>
  <si>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</si>
  <si>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</si>
  <si>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</si>
  <si>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</si>
  <si>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</si>
  <si>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</si>
  <si>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</si>
  <si>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</si>
  <si>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</si>
  <si>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</si>
  <si>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</si>
  <si>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</si>
  <si>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</si>
  <si>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</si>
  <si>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</si>
  <si>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</si>
  <si>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</si>
  <si>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</si>
  <si>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</si>
  <si>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</si>
  <si>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</si>
  <si>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</si>
  <si>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</si>
  <si>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</si>
  <si>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</si>
  <si>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</si>
  <si>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</si>
  <si>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</si>
  <si>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</si>
  <si>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</si>
  <si>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</si>
  <si>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</si>
  <si>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</si>
  <si>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</si>
  <si>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</si>
  <si>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</si>
  <si>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</si>
  <si>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</si>
  <si>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</si>
  <si>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</si>
  <si>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</si>
  <si>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</si>
  <si>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</si>
  <si>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</si>
  <si>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</si>
  <si>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</si>
  <si>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</si>
  <si>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</si>
  <si>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</si>
  <si>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</si>
  <si>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</si>
  <si>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</si>
  <si>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</si>
  <si>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</si>
  <si>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</si>
  <si>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</si>
  <si>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</si>
  <si>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</si>
  <si>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</si>
  <si>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</si>
  <si>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</si>
  <si>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</si>
  <si>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</si>
  <si>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</si>
  <si>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</si>
  <si>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</si>
  <si>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</si>
  <si>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</si>
  <si>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</si>
  <si>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</si>
  <si>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</si>
  <si>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</si>
  <si>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</si>
  <si>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</si>
  <si>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</si>
  <si>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</si>
  <si>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</si>
  <si>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</si>
  <si>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</si>
  <si>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</si>
  <si>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</si>
  <si>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</si>
  <si>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</si>
  <si>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</si>
  <si>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</si>
  <si>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</si>
  <si>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</si>
  <si>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</si>
  <si>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</si>
  <si>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</si>
  <si>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</si>
  <si>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</si>
  <si>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</si>
  <si>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</si>
  <si>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</si>
  <si>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</si>
  <si>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</si>
  <si>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</si>
  <si>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</si>
  <si>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</si>
  <si>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</si>
  <si>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</si>
  <si>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</si>
  <si>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</si>
  <si>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</si>
  <si>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</si>
  <si>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</si>
  <si>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</si>
  <si>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</si>
  <si>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</si>
  <si>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</si>
  <si>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</si>
  <si>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</si>
  <si>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</si>
  <si>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</si>
  <si>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</si>
  <si>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</si>
  <si>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</si>
  <si>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</si>
  <si>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</si>
  <si>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</si>
  <si>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</si>
  <si>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</si>
  <si>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</si>
  <si>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</si>
  <si>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</si>
  <si>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</si>
  <si>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</si>
  <si>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</si>
  <si>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</si>
  <si>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</si>
  <si>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</si>
  <si>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</si>
  <si>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</si>
  <si>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</si>
  <si>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</si>
  <si>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</si>
  <si>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</si>
  <si>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</si>
  <si>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</si>
  <si>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</si>
  <si>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</si>
  <si>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</si>
  <si>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</si>
  <si>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</si>
  <si>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</si>
  <si>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</si>
  <si>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</si>
  <si>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</si>
  <si>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</si>
  <si>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</si>
  <si>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</si>
  <si>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</si>
  <si>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</si>
  <si>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</si>
  <si>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</si>
  <si>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</si>
  <si>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</si>
  <si>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</si>
  <si>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</si>
  <si>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</si>
  <si>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</si>
  <si>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</si>
  <si>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</si>
  <si>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</si>
  <si>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</si>
  <si>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</si>
  <si>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</si>
  <si>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</si>
  <si>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</si>
  <si>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</si>
  <si>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</si>
  <si>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</si>
  <si>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</si>
  <si>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</si>
  <si>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</si>
  <si>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</si>
  <si>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</si>
  <si>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</si>
  <si>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</si>
  <si>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</si>
  <si>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</si>
  <si>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</si>
  <si>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</si>
  <si>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</si>
  <si>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</si>
  <si>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</si>
  <si>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</si>
  <si>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</si>
  <si>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</si>
  <si>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</si>
  <si>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</si>
  <si>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</si>
  <si>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</si>
  <si>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</si>
  <si>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</si>
  <si>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</si>
  <si>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</si>
  <si>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</si>
  <si>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</si>
  <si>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</si>
  <si>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</si>
  <si>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</si>
  <si>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</si>
  <si>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</si>
  <si>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</si>
  <si>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</si>
  <si>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</si>
  <si>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</si>
  <si>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</si>
  <si>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</si>
  <si>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</si>
  <si>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</si>
  <si>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</si>
  <si>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</si>
  <si>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</si>
  <si>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</si>
  <si>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</si>
  <si>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</si>
  <si>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</si>
  <si>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</si>
  <si>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</si>
  <si>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</si>
  <si>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</si>
  <si>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</si>
  <si>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</si>
  <si>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</si>
  <si>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</si>
  <si>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</si>
  <si>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</si>
  <si>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</si>
  <si>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</si>
  <si>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</si>
  <si>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</si>
  <si>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</si>
  <si>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</si>
  <si>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</si>
  <si>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</si>
  <si>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</si>
  <si>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</si>
  <si>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</si>
  <si>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</si>
  <si>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</si>
  <si>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</si>
  <si>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</si>
  <si>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</si>
  <si>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</si>
  <si>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</si>
  <si>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</si>
  <si>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</si>
  <si>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</si>
  <si>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</si>
  <si>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</si>
  <si>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</si>
  <si>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</si>
  <si>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</si>
  <si>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</si>
  <si>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</si>
  <si>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</si>
  <si>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</si>
  <si>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</si>
  <si>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</si>
  <si>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</si>
  <si>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</si>
  <si>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</si>
  <si>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</si>
  <si>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</si>
  <si>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</si>
  <si>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</si>
  <si>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</si>
  <si>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</si>
  <si>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</si>
  <si>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</si>
  <si>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</si>
  <si>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</si>
  <si>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</si>
  <si>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</si>
  <si>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</si>
  <si>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</si>
  <si>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</si>
  <si>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</si>
  <si>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</si>
  <si>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</si>
  <si>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</si>
  <si>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</si>
  <si>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</si>
  <si>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</si>
  <si>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</si>
  <si>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</si>
  <si>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</si>
  <si>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</si>
  <si>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</si>
  <si>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</si>
  <si>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</si>
  <si>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</si>
  <si>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</si>
  <si>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</si>
  <si>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</si>
  <si>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</si>
  <si>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</si>
  <si>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</si>
  <si>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</si>
  <si>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</si>
  <si>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</si>
  <si>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</si>
  <si>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</si>
  <si>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</si>
  <si>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</si>
  <si>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</si>
  <si>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</si>
  <si>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</si>
  <si>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</si>
  <si>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</si>
  <si>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</si>
  <si>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</si>
  <si>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</si>
  <si>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</si>
  <si>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</si>
  <si>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</si>
  <si>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</si>
  <si>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</si>
  <si>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</si>
  <si>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</si>
  <si>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</si>
  <si>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</si>
  <si>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</si>
  <si>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</si>
  <si>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</si>
  <si>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</si>
  <si>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</si>
  <si>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</si>
  <si>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</si>
  <si>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</si>
  <si>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</si>
  <si>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</si>
  <si>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</si>
  <si>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</si>
  <si>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</si>
  <si>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</si>
  <si>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</si>
  <si>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</si>
  <si>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</si>
  <si>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</si>
  <si>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</si>
  <si>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</si>
  <si>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</si>
  <si>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</si>
  <si>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</si>
  <si>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</si>
  <si>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</si>
  <si>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</si>
  <si>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</si>
  <si>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</si>
  <si>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</si>
  <si>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</si>
  <si>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</si>
  <si>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</si>
  <si>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</si>
  <si>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</si>
  <si>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</si>
  <si>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</si>
  <si>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</si>
  <si>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</si>
  <si>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</si>
  <si>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</si>
  <si>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</si>
  <si>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</si>
  <si>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</si>
  <si>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</si>
  <si>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</si>
  <si>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</si>
  <si>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</si>
  <si>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</si>
  <si>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</si>
  <si>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</si>
  <si>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</si>
  <si>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</si>
  <si>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</si>
  <si>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</si>
  <si>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</si>
  <si>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</si>
  <si>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</si>
  <si>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</si>
  <si>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</si>
  <si>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</si>
  <si>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</si>
  <si>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</si>
  <si>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</si>
  <si>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</si>
  <si>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</si>
  <si>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</si>
  <si>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</si>
  <si>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</si>
  <si>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</si>
  <si>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</si>
  <si>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</si>
  <si>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</si>
  <si>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</si>
  <si>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</si>
  <si>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</si>
  <si>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</si>
  <si>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</si>
  <si>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</si>
  <si>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</si>
  <si>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</si>
  <si>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</si>
  <si>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</si>
  <si>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</si>
  <si>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</si>
  <si>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</si>
  <si>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</si>
  <si>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</si>
  <si>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</si>
  <si>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</si>
  <si>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</si>
  <si>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</si>
  <si>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</si>
  <si>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</si>
  <si>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</si>
  <si>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</si>
  <si>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</si>
  <si>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</si>
  <si>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</si>
  <si>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</si>
  <si>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</si>
  <si>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</si>
  <si>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</si>
  <si>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</si>
  <si>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</si>
  <si>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</si>
  <si>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</si>
  <si>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</si>
  <si>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</si>
  <si>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</si>
  <si>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</si>
  <si>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</si>
  <si>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</si>
  <si>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</si>
  <si>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</si>
  <si>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</si>
  <si>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</si>
  <si>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</si>
  <si>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</si>
  <si>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</si>
  <si>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</si>
  <si>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</si>
  <si>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</si>
  <si>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</si>
  <si>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</si>
  <si>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</si>
  <si>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</si>
  <si>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</si>
  <si>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</si>
  <si>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</si>
  <si>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</si>
  <si>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</si>
  <si>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</si>
  <si>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</si>
  <si>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</si>
  <si>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</si>
  <si>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</si>
  <si>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</si>
  <si>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</si>
  <si>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</si>
  <si>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</si>
  <si>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</si>
  <si>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</si>
  <si>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</si>
  <si>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</si>
  <si>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</si>
  <si>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</si>
  <si>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</si>
  <si>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</si>
  <si>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</si>
  <si>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</si>
  <si>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</si>
  <si>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</si>
  <si>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</si>
  <si>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</si>
  <si>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</si>
  <si>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</si>
  <si>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</si>
  <si>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</si>
  <si>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</si>
  <si>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</si>
  <si>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</si>
  <si>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</si>
  <si>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</si>
  <si>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</si>
  <si>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</si>
  <si>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</si>
  <si>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</si>
  <si>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</si>
  <si>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</si>
  <si>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</si>
  <si>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</si>
  <si>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</si>
  <si>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</si>
  <si>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</si>
  <si>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</si>
  <si>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</si>
  <si>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</si>
  <si>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</si>
  <si>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</si>
  <si>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</si>
  <si>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</si>
  <si>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</si>
  <si>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</si>
  <si>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</si>
  <si>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</si>
  <si>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</si>
  <si>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</si>
  <si>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</si>
  <si>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</si>
  <si>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</si>
  <si>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</si>
  <si>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</si>
  <si>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</si>
  <si>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</si>
  <si>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</si>
  <si>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</si>
  <si>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</si>
  <si>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</si>
  <si>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</si>
  <si>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</si>
  <si>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</si>
  <si>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</si>
  <si>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</si>
  <si>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</si>
  <si>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</si>
  <si>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</si>
  <si>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</si>
  <si>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</si>
  <si>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</si>
  <si>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</si>
  <si>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</si>
  <si>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</si>
  <si>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</si>
  <si>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</si>
  <si>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</si>
  <si>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</si>
  <si>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</si>
  <si>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</si>
  <si>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</si>
  <si>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</si>
  <si>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</si>
  <si>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</si>
  <si>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</si>
  <si>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</si>
  <si>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</si>
  <si>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</si>
  <si>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</si>
  <si>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</si>
  <si>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</si>
  <si>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</si>
  <si>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</si>
  <si>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</si>
  <si>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</si>
  <si>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</si>
  <si>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</si>
  <si>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</si>
  <si>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</si>
  <si>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</si>
  <si>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</si>
  <si>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</si>
  <si>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</si>
  <si>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</si>
  <si>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</si>
  <si>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</si>
  <si>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</si>
  <si>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</si>
  <si>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</si>
  <si>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</si>
  <si>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</si>
  <si>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</si>
  <si>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</si>
  <si>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</si>
  <si>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</si>
  <si>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</si>
  <si>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</si>
  <si>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</si>
  <si>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</si>
  <si>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</si>
  <si>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</si>
  <si>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</si>
  <si>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</si>
  <si>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</si>
  <si>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</si>
  <si>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</si>
  <si>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</si>
  <si>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</si>
  <si>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</si>
  <si>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</si>
  <si>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</si>
  <si>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</si>
  <si>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</si>
  <si>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</si>
  <si>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</si>
  <si>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</si>
  <si>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</si>
  <si>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</si>
  <si>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</si>
  <si>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</si>
  <si>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</si>
  <si>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</si>
  <si>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</si>
  <si>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</si>
  <si>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</si>
  <si>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</si>
  <si>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</si>
  <si>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</si>
  <si>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</si>
  <si>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</si>
  <si>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</si>
  <si>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</si>
  <si>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</si>
  <si>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</si>
  <si>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</si>
  <si>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</si>
  <si>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</si>
  <si>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</si>
  <si>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</si>
  <si>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</si>
  <si>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</si>
  <si>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</si>
  <si>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</si>
  <si>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</si>
  <si>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</si>
  <si>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</si>
  <si>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</si>
  <si>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</si>
  <si>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</si>
  <si>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</si>
  <si>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</si>
  <si>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</si>
  <si>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</si>
  <si>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</si>
  <si>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</si>
  <si>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</si>
  <si>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</si>
  <si>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</si>
  <si>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</si>
  <si>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</si>
  <si>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</si>
  <si>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</si>
  <si>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</si>
  <si>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</si>
  <si>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</si>
  <si>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</si>
  <si>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</si>
  <si>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</si>
  <si>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</si>
  <si>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</si>
  <si>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</si>
  <si>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</si>
  <si>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</si>
  <si>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</si>
  <si>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</si>
  <si>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</si>
  <si>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</si>
  <si>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</si>
  <si>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</si>
  <si>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</si>
  <si>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</si>
  <si>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</si>
  <si>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</si>
  <si>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</si>
  <si>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</si>
  <si>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</si>
  <si>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</si>
  <si>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</si>
  <si>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</si>
  <si>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</si>
  <si>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</si>
  <si>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</si>
  <si>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</si>
  <si>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</si>
  <si>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</si>
  <si>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</si>
  <si>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</si>
  <si>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</si>
  <si>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</si>
  <si>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</si>
  <si>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</si>
  <si>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</si>
  <si>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</si>
  <si>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</si>
  <si>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</si>
  <si>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</si>
  <si>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</si>
  <si>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</si>
  <si>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</si>
  <si>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</si>
  <si>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</si>
  <si>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</si>
  <si>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</si>
  <si>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</si>
  <si>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</si>
  <si>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</si>
  <si>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</si>
  <si>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</si>
  <si>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</si>
  <si>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</si>
  <si>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</si>
  <si>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</si>
  <si>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</si>
  <si>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</si>
  <si>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</si>
  <si>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</si>
  <si>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</si>
  <si>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</si>
  <si>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</si>
  <si>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</si>
  <si>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</si>
  <si>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</si>
  <si>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</si>
  <si>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</si>
  <si>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</si>
  <si>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</si>
  <si>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</si>
  <si>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</si>
  <si>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</si>
  <si>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</si>
  <si>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</si>
  <si>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</si>
  <si>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</si>
  <si>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</si>
  <si>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</si>
  <si>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</si>
  <si>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</si>
  <si>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</si>
  <si>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</si>
  <si>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</si>
  <si>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</si>
  <si>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</si>
  <si>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</si>
  <si>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</si>
  <si>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</si>
  <si>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</si>
  <si>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</si>
  <si>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</si>
  <si>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</si>
  <si>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</si>
  <si>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</si>
  <si>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</si>
  <si>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</si>
  <si>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</si>
  <si>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</si>
  <si>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</si>
  <si>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</si>
  <si>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</si>
  <si>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</si>
  <si>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</si>
  <si>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</si>
  <si>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</si>
  <si>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</si>
  <si>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</si>
  <si>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</si>
  <si>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</si>
  <si>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</si>
  <si>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</si>
  <si>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</si>
  <si>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</si>
  <si>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</si>
  <si>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</si>
  <si>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</si>
  <si>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</si>
  <si>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</si>
  <si>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</si>
  <si>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</si>
  <si>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</si>
  <si>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</si>
  <si>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</si>
  <si>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</si>
  <si>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</si>
  <si>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</si>
  <si>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</si>
  <si>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</si>
  <si>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</si>
  <si>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</si>
  <si>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</si>
  <si>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</si>
  <si>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</si>
  <si>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</si>
  <si>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</si>
  <si>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</si>
  <si>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</si>
  <si>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</si>
  <si>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</si>
  <si>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</si>
  <si>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</si>
  <si>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</si>
  <si>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</si>
  <si>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</si>
  <si>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</si>
  <si>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</si>
  <si>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</si>
  <si>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</si>
  <si>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</si>
  <si>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</si>
  <si>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</si>
  <si>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</si>
  <si>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</si>
  <si>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</si>
  <si>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</si>
  <si>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</si>
  <si>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</si>
  <si>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</si>
  <si>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</si>
  <si>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</si>
  <si>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</si>
  <si>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</si>
  <si>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</si>
  <si>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</si>
  <si>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</si>
  <si>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</si>
  <si>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</si>
  <si>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</si>
  <si>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</si>
  <si>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</si>
  <si>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</si>
  <si>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</si>
  <si>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</si>
  <si>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</si>
  <si>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</si>
  <si>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</si>
  <si>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</si>
  <si>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</si>
  <si>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</si>
  <si>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</si>
  <si>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</si>
  <si>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</si>
  <si>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</si>
  <si>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</si>
  <si>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</si>
  <si>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</si>
  <si>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</si>
  <si>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</si>
  <si>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</si>
  <si>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</si>
  <si>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</si>
  <si>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</si>
  <si>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</si>
  <si>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</si>
  <si>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</si>
  <si>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</si>
  <si>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</si>
  <si>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</si>
  <si>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</si>
  <si>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</si>
  <si>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</si>
  <si>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</si>
  <si>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</si>
  <si>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</si>
  <si>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</si>
  <si>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</si>
  <si>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</si>
  <si>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</si>
  <si>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</si>
  <si>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</si>
  <si>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</si>
  <si>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</si>
  <si>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</si>
  <si>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</si>
  <si>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</si>
  <si>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</si>
  <si>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</si>
  <si>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</si>
  <si>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</si>
  <si>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</si>
  <si>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</si>
  <si>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</si>
  <si>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</si>
  <si>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</si>
  <si>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</si>
  <si>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</si>
  <si>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</si>
  <si>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</si>
  <si>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</si>
  <si>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</si>
  <si>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</si>
  <si>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</si>
  <si>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</si>
  <si>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</si>
  <si>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</si>
  <si>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</si>
  <si>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</si>
  <si>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</si>
  <si>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</si>
  <si>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</si>
  <si>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</si>
  <si>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</si>
  <si>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</si>
  <si>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</si>
  <si>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</si>
  <si>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</si>
  <si>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</si>
  <si>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</si>
  <si>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</si>
  <si>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</si>
  <si>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</si>
  <si>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</si>
  <si>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</si>
  <si>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</si>
  <si>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</si>
  <si>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</si>
  <si>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</si>
  <si>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</si>
  <si>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</si>
  <si>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</si>
  <si>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</si>
  <si>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</si>
  <si>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</si>
  <si>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</si>
  <si>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</si>
  <si>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</si>
  <si>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</si>
  <si>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</si>
  <si>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</si>
  <si>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</si>
  <si>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</si>
  <si>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</si>
  <si>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</si>
  <si>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</si>
  <si>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</si>
  <si>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</si>
  <si>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</si>
  <si>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</si>
  <si>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</si>
  <si>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</si>
  <si>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</si>
  <si>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</si>
  <si>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</si>
  <si>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</si>
  <si>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</si>
  <si>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</si>
  <si>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</si>
  <si>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</si>
  <si>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</si>
  <si>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</si>
  <si>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</si>
  <si>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</si>
  <si>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</si>
  <si>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</si>
  <si>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</si>
  <si>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</si>
  <si>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</si>
  <si>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</si>
  <si>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</si>
  <si>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</si>
  <si>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</si>
  <si>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</si>
  <si>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</si>
  <si>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</si>
  <si>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</si>
  <si>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</si>
  <si>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</si>
  <si>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</si>
  <si>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</si>
  <si>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</si>
  <si>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</si>
  <si>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</si>
  <si>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</si>
  <si>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</si>
  <si>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</si>
  <si>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</si>
  <si>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</si>
  <si>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</si>
  <si>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</si>
  <si>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</si>
  <si>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</si>
  <si>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</si>
  <si>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</si>
  <si>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</si>
  <si>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</si>
  <si>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</si>
  <si>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</si>
  <si>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</si>
  <si>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</si>
  <si>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</si>
  <si>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</si>
  <si>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</si>
  <si>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</si>
  <si>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</si>
  <si>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</si>
  <si>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</si>
  <si>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</si>
  <si>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</si>
  <si>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</si>
  <si>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</si>
  <si>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</si>
  <si>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</si>
  <si>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</si>
  <si>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</si>
  <si>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</si>
  <si>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</si>
  <si>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</si>
  <si>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</si>
  <si>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</si>
  <si>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</si>
  <si>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</si>
  <si>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</si>
  <si>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</si>
  <si>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</si>
  <si>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</si>
  <si>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</si>
  <si>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</si>
  <si>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</si>
  <si>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</si>
  <si>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</si>
  <si>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</si>
  <si>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</si>
  <si>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</si>
  <si>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</si>
  <si>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</si>
  <si>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</si>
  <si>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</si>
  <si>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</si>
  <si>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</si>
  <si>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</si>
  <si>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</si>
  <si>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</si>
  <si>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</si>
  <si>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</si>
  <si>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</si>
  <si>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</si>
  <si>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</si>
  <si>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</si>
  <si>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</si>
  <si>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</si>
  <si>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</si>
  <si>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</si>
  <si>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</si>
  <si>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</si>
  <si>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</si>
  <si>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</si>
  <si>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</si>
  <si>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</si>
  <si>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</si>
  <si>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</si>
  <si>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</si>
  <si>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</si>
  <si>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</si>
  <si>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</si>
  <si>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</si>
  <si>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</si>
  <si>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</si>
  <si>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</si>
  <si>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</si>
  <si>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</si>
  <si>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</si>
  <si>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</si>
  <si>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</si>
  <si>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</si>
  <si>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</si>
  <si>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</si>
  <si>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</si>
  <si>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</si>
  <si>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</si>
  <si>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</si>
  <si>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</si>
  <si>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</si>
  <si>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</si>
  <si>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</si>
  <si>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</si>
  <si>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</si>
  <si>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</si>
  <si>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</si>
  <si>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</si>
  <si>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</si>
  <si>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</si>
  <si>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</si>
  <si>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</si>
  <si>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</si>
  <si>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</si>
  <si>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</si>
  <si>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</si>
  <si>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</si>
  <si>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</si>
  <si>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</si>
  <si>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</si>
  <si>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</si>
  <si>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</si>
  <si>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</si>
  <si>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</si>
  <si>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</si>
  <si>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</si>
  <si>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</si>
  <si>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</si>
  <si>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</si>
  <si>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</si>
  <si>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</si>
  <si>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</si>
  <si>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</si>
  <si>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</si>
  <si>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</si>
  <si>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</si>
  <si>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</si>
  <si>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</si>
  <si>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</si>
  <si>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</si>
  <si>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</si>
  <si>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</si>
  <si>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</si>
  <si>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</si>
  <si>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</si>
  <si>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</si>
  <si>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</si>
  <si>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</si>
  <si>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</si>
  <si>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</si>
  <si>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</si>
  <si>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</si>
  <si>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</si>
  <si>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</si>
  <si>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</si>
  <si>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</si>
  <si>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</si>
  <si>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</si>
  <si>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</si>
  <si>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</si>
  <si>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</si>
  <si>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</si>
  <si>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</si>
  <si>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</si>
  <si>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</si>
  <si>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</si>
  <si>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</si>
  <si>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</si>
  <si>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</si>
  <si>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</si>
  <si>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</si>
  <si>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</si>
  <si>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</si>
  <si>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</si>
  <si>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</si>
  <si>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</si>
  <si>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</si>
  <si>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</si>
  <si>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</si>
  <si>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</si>
  <si>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</si>
  <si>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</si>
  <si>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</si>
  <si>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</si>
  <si>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</si>
  <si>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</si>
  <si>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</si>
  <si>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</si>
  <si>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</si>
  <si>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</si>
  <si>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</si>
  <si>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</si>
  <si>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</si>
  <si>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</si>
  <si>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</si>
  <si>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</si>
  <si>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</si>
  <si>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</si>
  <si>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</si>
  <si>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</si>
  <si>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</si>
  <si>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</si>
  <si>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</si>
  <si>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</si>
  <si>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</si>
  <si>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</si>
  <si>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</si>
  <si>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</si>
  <si>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</si>
  <si>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</si>
  <si>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</si>
  <si>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</si>
  <si>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</si>
  <si>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</si>
  <si>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</si>
  <si>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</si>
  <si>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</si>
  <si>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</si>
  <si>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</si>
  <si>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</si>
  <si>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</si>
  <si>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</si>
  <si>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</si>
  <si>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</si>
  <si>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</si>
  <si>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</si>
  <si>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</si>
  <si>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</si>
  <si>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</si>
  <si>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</si>
  <si>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</si>
  <si>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</si>
  <si>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</si>
  <si>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</si>
  <si>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</si>
  <si>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</si>
  <si>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</si>
  <si>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</si>
  <si>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</si>
  <si>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</si>
  <si>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</si>
  <si>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</si>
  <si>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</si>
  <si>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</si>
  <si>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</si>
  <si>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</si>
  <si>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</si>
  <si>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</si>
  <si>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</si>
  <si>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</si>
  <si>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</si>
  <si>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</si>
  <si>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</si>
  <si>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</si>
  <si>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</si>
  <si>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</si>
  <si>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</si>
  <si>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</si>
  <si>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</si>
  <si>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</si>
  <si>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</si>
  <si>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</si>
  <si>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</si>
  <si>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</si>
  <si>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</si>
  <si>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</si>
  <si>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</si>
  <si>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</si>
  <si>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</si>
  <si>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</si>
  <si>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</si>
  <si>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</si>
  <si>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</si>
  <si>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</si>
  <si>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</si>
  <si>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</si>
  <si>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</si>
  <si>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</si>
  <si>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</si>
  <si>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</si>
  <si>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</si>
  <si>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</si>
  <si>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</si>
  <si>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</si>
  <si>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</si>
  <si>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</si>
  <si>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</si>
  <si>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</si>
  <si>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</si>
  <si>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</si>
  <si>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</si>
  <si>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</si>
  <si>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</si>
  <si>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</si>
  <si>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</si>
  <si>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</si>
  <si>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</si>
  <si>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</si>
  <si>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</si>
  <si>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</si>
  <si>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</si>
  <si>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</si>
  <si>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</si>
  <si>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</si>
  <si>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</si>
  <si>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</si>
  <si>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</si>
  <si>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</si>
  <si>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</si>
  <si>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</si>
  <si>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</si>
  <si>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</si>
  <si>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</si>
  <si>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</si>
  <si>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</si>
  <si>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</si>
  <si>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</si>
  <si>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</si>
  <si>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</si>
  <si>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</si>
  <si>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</si>
  <si>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</si>
  <si>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</si>
  <si>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</si>
  <si>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</si>
  <si>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</si>
  <si>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</si>
  <si>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</si>
  <si>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</si>
  <si>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</si>
  <si>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</si>
  <si>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</si>
  <si>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</si>
  <si>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</si>
  <si>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</si>
  <si>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</si>
  <si>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</si>
  <si>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</si>
  <si>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</si>
  <si>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</si>
  <si>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</si>
  <si>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</si>
  <si>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</si>
  <si>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</si>
  <si>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</si>
  <si>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</si>
  <si>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</si>
  <si>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</si>
  <si>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</si>
  <si>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</si>
  <si>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</si>
  <si>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</si>
  <si>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</si>
  <si>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</si>
  <si>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</si>
  <si>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</si>
  <si>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</si>
  <si>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</si>
  <si>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</si>
  <si>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</si>
  <si>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</si>
  <si>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</si>
  <si>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</si>
  <si>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</si>
  <si>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</si>
  <si>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</si>
  <si>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</si>
  <si>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</si>
  <si>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</si>
  <si>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</si>
  <si>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</si>
  <si>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</si>
  <si>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</si>
  <si>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</si>
  <si>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</si>
  <si>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</si>
  <si>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</si>
  <si>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</si>
  <si>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</si>
  <si>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</si>
  <si>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</si>
  <si>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</si>
  <si>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</si>
  <si>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</si>
  <si>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</si>
  <si>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</si>
  <si>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</si>
  <si>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</si>
  <si>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</si>
  <si>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</si>
  <si>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</si>
  <si>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</si>
  <si>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</si>
  <si>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</si>
  <si>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</si>
  <si>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</si>
  <si>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</si>
  <si>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</si>
  <si>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</si>
  <si>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</si>
  <si>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</si>
  <si>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</si>
  <si>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</si>
  <si>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</si>
  <si>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</si>
  <si>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</si>
  <si>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</si>
  <si>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</si>
  <si>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</si>
  <si>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</si>
  <si>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</si>
  <si>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</si>
  <si>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</si>
  <si>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</si>
  <si>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</si>
  <si>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</si>
  <si>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</si>
  <si>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</si>
  <si>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</si>
  <si>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</si>
  <si>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</si>
  <si>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</si>
  <si>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</si>
  <si>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</si>
  <si>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</si>
  <si>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</si>
  <si>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</si>
  <si>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</si>
  <si>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</si>
  <si>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</si>
  <si>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</si>
  <si>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</si>
  <si>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</si>
  <si>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</si>
  <si>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</si>
  <si>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</si>
  <si>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</si>
  <si>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</si>
  <si>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</si>
  <si>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</si>
  <si>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</si>
  <si>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</si>
  <si>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</si>
  <si>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</si>
  <si>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</si>
  <si>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</si>
  <si>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</si>
  <si>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</si>
  <si>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</si>
  <si>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</si>
  <si>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</si>
  <si>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</si>
  <si>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</si>
  <si>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</si>
  <si>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</si>
  <si>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</si>
  <si>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</si>
  <si>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</si>
  <si>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</si>
  <si>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</si>
  <si>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</si>
  <si>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</si>
  <si>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</si>
  <si>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</si>
  <si>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</si>
  <si>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</si>
  <si>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</si>
  <si>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</si>
  <si>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</si>
  <si>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</si>
  <si>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</si>
  <si>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</si>
  <si>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</si>
  <si>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</si>
  <si>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</si>
  <si>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</si>
  <si>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</si>
  <si>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</si>
  <si>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</si>
  <si>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</si>
  <si>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</si>
  <si>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</si>
  <si>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</si>
  <si>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</si>
  <si>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</si>
  <si>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</si>
  <si>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</si>
  <si>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</si>
  <si>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</si>
  <si>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</si>
  <si>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</si>
  <si>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</si>
  <si>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</si>
  <si>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</si>
  <si>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</si>
  <si>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</si>
  <si>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</si>
  <si>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</si>
  <si>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</si>
  <si>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</si>
  <si>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</si>
  <si>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</si>
  <si>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</si>
  <si>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</si>
  <si>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</si>
  <si>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</si>
  <si>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</si>
  <si>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</si>
  <si>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</si>
  <si>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</si>
  <si>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</si>
  <si>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</si>
  <si>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</si>
  <si>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</si>
  <si>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</si>
  <si>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</si>
  <si>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</si>
  <si>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</si>
  <si>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</si>
  <si>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</si>
  <si>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</si>
  <si>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</si>
  <si>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</si>
  <si>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</si>
  <si>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</si>
  <si>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</si>
  <si>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</si>
  <si>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</si>
  <si>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</si>
  <si>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</si>
  <si>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</si>
  <si>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</si>
  <si>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</si>
  <si>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</si>
  <si>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</si>
  <si>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</si>
  <si>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</si>
  <si>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</si>
  <si>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</si>
  <si>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</si>
  <si>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</si>
  <si>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</si>
  <si>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</si>
  <si>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</si>
  <si>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</si>
  <si>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</si>
  <si>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</si>
  <si>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</si>
  <si>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</si>
  <si>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</si>
  <si>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</si>
  <si>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</si>
  <si>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</si>
  <si>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</si>
  <si>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</si>
  <si>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</si>
  <si>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</si>
  <si>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</si>
  <si>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</si>
  <si>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</si>
  <si>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</si>
  <si>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</si>
  <si>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</si>
  <si>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</si>
  <si>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</si>
  <si>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</si>
  <si>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</si>
  <si>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</si>
  <si>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</si>
  <si>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</si>
  <si>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</si>
  <si>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</si>
  <si>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</si>
  <si>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</si>
  <si>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</si>
  <si>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</si>
  <si>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</si>
  <si>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</si>
  <si>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</si>
  <si>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</si>
  <si>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</si>
  <si>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</si>
  <si>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</si>
  <si>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</si>
  <si>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</si>
  <si>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</si>
  <si>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</si>
  <si>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</si>
  <si>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</si>
  <si>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</si>
  <si>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</si>
  <si>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</si>
  <si>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</si>
  <si>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</si>
  <si>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</si>
  <si>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</si>
  <si>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</si>
  <si>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</si>
  <si>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</si>
  <si>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</si>
  <si>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</si>
  <si>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</si>
  <si>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</si>
  <si>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</si>
  <si>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</si>
  <si>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</si>
  <si>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</si>
  <si>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</si>
  <si>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</si>
  <si>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</si>
  <si>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</si>
  <si>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</si>
  <si>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</si>
  <si>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</si>
  <si>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</si>
  <si>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</si>
  <si>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</si>
  <si>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</si>
  <si>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</si>
  <si>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</si>
  <si>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</si>
  <si>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</si>
  <si>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</si>
  <si>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</si>
  <si>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</si>
  <si>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</si>
  <si>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</si>
  <si>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</si>
  <si>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</si>
  <si>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</si>
  <si>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</si>
  <si>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</si>
  <si>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</si>
  <si>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</si>
  <si>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</si>
  <si>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</si>
  <si>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</si>
  <si>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</si>
  <si>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</si>
  <si>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</si>
  <si>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</si>
  <si>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</si>
  <si>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</si>
  <si>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</si>
  <si>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</si>
  <si>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</si>
  <si>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</si>
  <si>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</si>
  <si>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</si>
  <si>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</si>
  <si>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</si>
  <si>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</si>
  <si>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</si>
  <si>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</si>
  <si>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</si>
  <si>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</si>
  <si>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</si>
  <si>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</si>
  <si>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</si>
  <si>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</si>
  <si>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</si>
  <si>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</si>
  <si>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</si>
  <si>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</si>
  <si>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</si>
  <si>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</si>
  <si>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</si>
  <si>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</si>
  <si>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</si>
  <si>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</si>
  <si>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</si>
  <si>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</si>
  <si>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</si>
  <si>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</si>
  <si>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</si>
  <si>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</si>
  <si>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</si>
  <si>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</si>
  <si>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</si>
  <si>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</si>
  <si>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</si>
  <si>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</si>
  <si>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</si>
  <si>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</si>
  <si>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</si>
  <si>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</si>
  <si>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</si>
  <si>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</si>
  <si>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</si>
  <si>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</si>
  <si>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</si>
  <si>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</si>
  <si>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</si>
  <si>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</si>
  <si>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</si>
  <si>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</si>
  <si>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</si>
  <si>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</si>
  <si>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</si>
  <si>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</si>
  <si>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</si>
  <si>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</si>
  <si>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</si>
  <si>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</si>
  <si>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</si>
  <si>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</si>
  <si>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</si>
  <si>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</si>
  <si>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</si>
  <si>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</si>
  <si>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</si>
  <si>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</si>
  <si>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</si>
  <si>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</si>
  <si>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</si>
  <si>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</si>
  <si>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</si>
  <si>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</si>
  <si>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</si>
  <si>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</si>
  <si>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</si>
  <si>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</si>
  <si>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</si>
  <si>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</si>
  <si>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</si>
  <si>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</si>
  <si>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</si>
  <si>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</si>
  <si>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</si>
  <si>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</si>
  <si>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</si>
  <si>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</si>
  <si>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</si>
  <si>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</si>
  <si>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</si>
  <si>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</si>
  <si>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</si>
  <si>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</si>
  <si>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</si>
  <si>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</si>
  <si>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</si>
  <si>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</si>
  <si>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</si>
  <si>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</si>
  <si>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</si>
  <si>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</si>
  <si>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</si>
  <si>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</si>
  <si>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</si>
  <si>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</si>
  <si>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</si>
  <si>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</si>
  <si>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</si>
  <si>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</si>
  <si>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</si>
  <si>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</si>
  <si>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</si>
  <si>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</si>
  <si>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</si>
  <si>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</si>
  <si>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</si>
  <si>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</si>
  <si>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</si>
  <si>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</si>
  <si>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</si>
  <si>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</si>
  <si>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</si>
  <si>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</si>
  <si>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</si>
  <si>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</si>
  <si>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</si>
  <si>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</si>
  <si>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</si>
  <si>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</si>
  <si>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</si>
  <si>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</si>
  <si>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</si>
  <si>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</si>
  <si>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</si>
  <si>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</si>
  <si>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</si>
  <si>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</si>
  <si>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</si>
  <si>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</si>
  <si>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</si>
  <si>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</si>
  <si>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</si>
  <si>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</si>
  <si>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</si>
  <si>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</si>
  <si>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</si>
  <si>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</si>
  <si>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</si>
  <si>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</si>
  <si>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</si>
  <si>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</si>
  <si>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</si>
  <si>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</si>
  <si>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</si>
  <si>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</si>
  <si>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</si>
  <si>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</si>
  <si>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</si>
  <si>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</si>
  <si>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</si>
  <si>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</si>
  <si>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</si>
  <si>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</si>
  <si>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</si>
  <si>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</si>
  <si>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</si>
  <si>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</si>
  <si>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</si>
  <si>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</si>
  <si>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</si>
  <si>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</si>
  <si>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</si>
  <si>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</si>
  <si>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</si>
  <si>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</si>
  <si>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</si>
  <si>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</si>
  <si>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</si>
  <si>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</si>
  <si>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</si>
  <si>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</si>
  <si>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</si>
  <si>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</si>
  <si>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</si>
  <si>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</si>
  <si>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</si>
  <si>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</si>
  <si>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</si>
  <si>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</si>
  <si>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</si>
  <si>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</si>
  <si>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</si>
  <si>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</si>
  <si>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</si>
  <si>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</si>
  <si>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</si>
  <si>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</si>
  <si>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</si>
  <si>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</si>
  <si>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</si>
  <si>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</si>
  <si>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</si>
  <si>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</si>
  <si>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</si>
  <si>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</si>
  <si>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</si>
  <si>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</si>
  <si>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</si>
  <si>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</si>
  <si>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</si>
  <si>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</si>
  <si>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</si>
  <si>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</si>
  <si>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</si>
  <si>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</si>
  <si>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</si>
  <si>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</si>
  <si>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</si>
  <si>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</si>
  <si>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</si>
  <si>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</si>
  <si>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</si>
  <si>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</si>
  <si>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</si>
  <si>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</si>
  <si>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</si>
  <si>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</si>
  <si>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</si>
  <si>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</si>
  <si>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</si>
  <si>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</si>
  <si>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</si>
  <si>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</si>
  <si>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</si>
  <si>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</si>
  <si>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</si>
  <si>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</si>
  <si>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</si>
  <si>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</si>
  <si>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</si>
  <si>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</si>
  <si>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</si>
  <si>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</si>
  <si>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</si>
  <si>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</si>
  <si>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</si>
  <si>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</si>
  <si>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</si>
  <si>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</si>
  <si>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</si>
  <si>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</si>
  <si>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</si>
  <si>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</si>
  <si>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</si>
  <si>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</si>
  <si>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</si>
  <si>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</si>
  <si>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</si>
  <si>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</si>
  <si>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</si>
  <si>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</si>
  <si>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</si>
  <si>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</si>
  <si>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</si>
  <si>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</si>
  <si>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</si>
  <si>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</si>
  <si>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</si>
  <si>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</si>
  <si>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</si>
  <si>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</si>
  <si>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</si>
  <si>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</si>
  <si>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</si>
  <si>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</si>
  <si>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</si>
  <si>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</si>
  <si>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</si>
  <si>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</si>
  <si>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</si>
  <si>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</si>
  <si>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</si>
  <si>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</si>
  <si>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</si>
  <si>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</si>
  <si>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</si>
  <si>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</si>
  <si>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</si>
  <si>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</si>
  <si>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</si>
  <si>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</si>
  <si>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</si>
  <si>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</si>
  <si>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</si>
  <si>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</si>
  <si>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</si>
  <si>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</si>
  <si>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</si>
  <si>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</si>
  <si>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</si>
  <si>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</si>
  <si>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</si>
  <si>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</si>
  <si>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</si>
  <si>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</si>
  <si>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</si>
  <si>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</si>
  <si>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</si>
  <si>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</si>
  <si>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</si>
  <si>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</si>
  <si>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</si>
  <si>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</si>
  <si>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</si>
  <si>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</si>
  <si>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</si>
  <si>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</si>
  <si>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</si>
  <si>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</si>
  <si>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</si>
  <si>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</si>
  <si>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</si>
  <si>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</si>
  <si>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</si>
  <si>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</si>
  <si>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</si>
  <si>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</si>
  <si>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</si>
  <si>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</si>
  <si>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</si>
  <si>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</si>
  <si>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</si>
  <si>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</si>
  <si>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</si>
  <si>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</si>
  <si>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</si>
  <si>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</si>
  <si>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</si>
  <si>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</si>
  <si>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</si>
  <si>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</si>
  <si>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</si>
  <si>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</si>
  <si>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</si>
  <si>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</si>
  <si>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</si>
  <si>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</si>
  <si>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</si>
  <si>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</si>
  <si>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</si>
  <si>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</si>
  <si>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</si>
  <si>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</si>
  <si>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</si>
  <si>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</si>
  <si>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</si>
  <si>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</si>
  <si>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</si>
  <si>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</si>
  <si>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</si>
  <si>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</si>
  <si>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</si>
  <si>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</si>
  <si>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</si>
  <si>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</si>
  <si>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</si>
  <si>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</si>
  <si>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</si>
  <si>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</si>
  <si>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</si>
  <si>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</si>
  <si>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</si>
  <si>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</si>
  <si>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</si>
  <si>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</si>
  <si>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</si>
  <si>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</si>
  <si>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</si>
  <si>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</si>
  <si>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</si>
  <si>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</si>
  <si>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</si>
  <si>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</si>
  <si>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</si>
  <si>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</si>
  <si>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</si>
  <si>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</si>
  <si>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</si>
  <si>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</si>
  <si>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</si>
  <si>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</si>
  <si>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</si>
  <si>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</si>
  <si>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</si>
  <si>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</si>
  <si>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</si>
  <si>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</si>
  <si>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</si>
  <si>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</si>
  <si>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</si>
  <si>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</si>
  <si>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</si>
  <si>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</si>
  <si>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</si>
  <si>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</si>
  <si>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</si>
  <si>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</si>
  <si>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</si>
  <si>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</si>
  <si>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</si>
  <si>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</si>
  <si>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</si>
  <si>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</si>
  <si>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</si>
  <si>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</si>
  <si>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</si>
  <si>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</si>
  <si>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</si>
  <si>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</si>
  <si>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</si>
  <si>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</si>
  <si>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</si>
  <si>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</si>
  <si>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</si>
  <si>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</si>
  <si>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</si>
  <si>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</si>
  <si>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</si>
  <si>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</si>
  <si>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</si>
  <si>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</si>
  <si>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</si>
  <si>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</si>
  <si>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</si>
  <si>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</si>
  <si>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</si>
  <si>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</si>
  <si>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</si>
  <si>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</si>
  <si>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</si>
  <si>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</si>
  <si>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</si>
  <si>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</si>
  <si>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</si>
  <si>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</si>
  <si>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</si>
  <si>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</si>
  <si>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</si>
  <si>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</si>
  <si>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</si>
  <si>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</si>
  <si>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</si>
  <si>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</si>
  <si>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</si>
  <si>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</si>
  <si>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</si>
  <si>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</si>
  <si>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</si>
  <si>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</si>
  <si>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</si>
  <si>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</si>
  <si>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</si>
  <si>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</si>
  <si>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</si>
  <si>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</si>
  <si>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</si>
  <si>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</si>
  <si>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</si>
  <si>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</si>
  <si>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</si>
  <si>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</si>
  <si>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</si>
  <si>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</si>
  <si>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</si>
  <si>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</si>
  <si>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</si>
  <si>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</si>
  <si>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</si>
  <si>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</si>
  <si>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</si>
  <si>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</si>
  <si>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</si>
  <si>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</si>
  <si>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</si>
  <si>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</si>
  <si>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</si>
  <si>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</si>
  <si>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</si>
  <si>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</si>
  <si>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</si>
  <si>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</si>
  <si>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</si>
  <si>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</si>
  <si>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</si>
  <si>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</si>
  <si>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</si>
  <si>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</si>
  <si>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</si>
  <si>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</si>
  <si>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</si>
  <si>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</si>
  <si>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</si>
  <si>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</si>
  <si>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</si>
  <si>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</si>
  <si>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</si>
  <si>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</si>
  <si>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</si>
  <si>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</si>
  <si>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</si>
  <si>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</si>
  <si>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</si>
  <si>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</si>
  <si>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</si>
  <si>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</si>
  <si>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</si>
  <si>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</si>
  <si>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</si>
  <si>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</si>
  <si>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</si>
  <si>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</si>
  <si>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</si>
  <si>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</si>
  <si>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</si>
  <si>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</si>
  <si>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</si>
  <si>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</si>
  <si>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</si>
  <si>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</si>
  <si>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</si>
  <si>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</si>
  <si>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</si>
  <si>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</si>
  <si>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</si>
  <si>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</si>
  <si>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</si>
  <si>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</si>
  <si>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</si>
  <si>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</si>
  <si>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</si>
  <si>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</si>
  <si>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</si>
  <si>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</si>
  <si>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</si>
  <si>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</si>
  <si>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</si>
  <si>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</si>
  <si>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</si>
  <si>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</si>
  <si>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</si>
  <si>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</si>
  <si>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</si>
  <si>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</si>
  <si>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</si>
  <si>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</si>
  <si>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</si>
  <si>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</si>
  <si>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</si>
  <si>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</si>
  <si>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</si>
  <si>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</si>
  <si>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</si>
  <si>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</si>
  <si>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</si>
  <si>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</si>
  <si>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</si>
  <si>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</si>
  <si>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</si>
  <si>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</si>
  <si>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</si>
  <si>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</si>
  <si>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</si>
  <si>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</si>
  <si>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</si>
  <si>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</si>
  <si>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</si>
  <si>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</si>
  <si>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</si>
  <si>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</si>
  <si>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</si>
  <si>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</si>
  <si>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</si>
  <si>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</si>
  <si>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</si>
  <si>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</si>
  <si>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</si>
  <si>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</si>
  <si>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</si>
  <si>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</si>
  <si>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</si>
  <si>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</si>
  <si>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</si>
  <si>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</si>
  <si>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</si>
  <si>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</si>
  <si>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</si>
  <si>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</si>
  <si>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</si>
  <si>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</si>
  <si>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</si>
  <si>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</si>
  <si>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</si>
  <si>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</si>
  <si>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</si>
  <si>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</si>
  <si>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</si>
  <si>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</si>
  <si>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</si>
  <si>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</si>
  <si>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</si>
  <si>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</si>
  <si>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</si>
  <si>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</si>
  <si>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</si>
  <si>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</si>
  <si>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</si>
  <si>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</si>
  <si>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</si>
  <si>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</si>
  <si>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</si>
  <si>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</si>
  <si>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</si>
  <si>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</si>
  <si>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</si>
  <si>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</si>
  <si>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</si>
  <si>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</si>
  <si>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</si>
  <si>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</si>
  <si>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</si>
  <si>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</si>
  <si>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</si>
  <si>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</si>
  <si>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</si>
  <si>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</si>
  <si>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</si>
  <si>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</si>
  <si>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</si>
  <si>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</si>
  <si>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</si>
  <si>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</si>
  <si>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</si>
  <si>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</si>
  <si>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</si>
  <si>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</si>
  <si>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</si>
  <si>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</si>
  <si>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</si>
  <si>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</si>
  <si>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</si>
  <si>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</si>
  <si>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</si>
  <si>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</si>
  <si>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</si>
  <si>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</si>
  <si>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</si>
  <si>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</si>
  <si>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</si>
  <si>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</si>
  <si>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</si>
  <si>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</si>
  <si>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</si>
  <si>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</si>
  <si>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</si>
  <si>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</si>
  <si>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</si>
  <si>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</si>
  <si>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</si>
  <si>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</si>
  <si>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</si>
  <si>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</si>
  <si>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</si>
  <si>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</si>
  <si>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</si>
  <si>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</si>
  <si>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</si>
  <si>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</si>
  <si>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</si>
  <si>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</si>
  <si>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</si>
  <si>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</si>
  <si>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</si>
  <si>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</si>
  <si>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</si>
  <si>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</si>
  <si>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</si>
  <si>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</si>
  <si>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</si>
  <si>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</si>
  <si>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</si>
  <si>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</si>
  <si>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</si>
  <si>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</si>
  <si>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</si>
  <si>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</si>
  <si>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</si>
  <si>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</si>
  <si>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</si>
  <si>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</si>
  <si>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</si>
  <si>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</si>
  <si>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</si>
  <si>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</si>
  <si>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</si>
  <si>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</si>
  <si>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</si>
  <si>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</si>
  <si>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</si>
  <si>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</si>
  <si>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</si>
  <si>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</si>
  <si>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</si>
  <si>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</si>
  <si>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</si>
  <si>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</si>
  <si>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</si>
  <si>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</si>
  <si>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</si>
  <si>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</si>
  <si>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</si>
  <si>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</si>
  <si>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</si>
  <si>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</si>
  <si>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</si>
  <si>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</si>
  <si>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</si>
  <si>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</si>
  <si>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</si>
  <si>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</si>
  <si>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</si>
  <si>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</si>
  <si>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</si>
  <si>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</si>
  <si>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</si>
  <si>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</si>
  <si>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</si>
  <si>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</si>
  <si>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</si>
  <si>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</si>
  <si>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</si>
  <si>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</si>
  <si>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</si>
  <si>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</si>
  <si>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</si>
  <si>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</si>
  <si>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</si>
  <si>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</si>
  <si>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</si>
  <si>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</si>
  <si>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</si>
  <si>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</si>
  <si>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</si>
  <si>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</si>
  <si>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</si>
  <si>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</si>
  <si>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</si>
  <si>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</si>
  <si>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</si>
  <si>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</si>
  <si>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</si>
  <si>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</si>
  <si>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</si>
  <si>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</si>
  <si>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</si>
  <si>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</si>
  <si>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</si>
  <si>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</si>
  <si>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</si>
  <si>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</si>
  <si>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</si>
  <si>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</si>
  <si>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</si>
  <si>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</si>
  <si>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</si>
  <si>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</si>
  <si>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</si>
  <si>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</si>
  <si>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</si>
  <si>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</si>
  <si>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</si>
  <si>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</si>
  <si>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</si>
  <si>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</si>
  <si>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</si>
  <si>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</si>
  <si>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</si>
  <si>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</si>
  <si>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</si>
  <si>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</si>
  <si>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</si>
  <si>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</si>
  <si>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</si>
  <si>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</si>
  <si>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</si>
  <si>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</si>
  <si>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</si>
  <si>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</si>
  <si>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</si>
  <si>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</si>
  <si>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</si>
  <si>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</si>
  <si>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</si>
  <si>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</si>
  <si>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</si>
  <si>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</si>
  <si>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</si>
  <si>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</si>
  <si>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</si>
  <si>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</si>
  <si>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</si>
  <si>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</si>
  <si>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</si>
  <si>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</si>
  <si>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</si>
  <si>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</si>
  <si>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</si>
  <si>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</si>
  <si>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</si>
  <si>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</si>
  <si>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</si>
  <si>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</si>
  <si>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</si>
  <si>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</si>
  <si>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</si>
  <si>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</si>
  <si>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</si>
  <si>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</si>
  <si>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</si>
  <si>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</si>
  <si>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</si>
  <si>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</si>
  <si>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</si>
  <si>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</si>
  <si>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</si>
  <si>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</si>
  <si>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</si>
  <si>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</si>
  <si>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</si>
  <si>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</si>
  <si>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</si>
  <si>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</si>
  <si>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</si>
  <si>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</si>
  <si>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</si>
  <si>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</si>
  <si>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</si>
  <si>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</si>
  <si>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</si>
  <si>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</si>
  <si>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</si>
  <si>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</si>
  <si>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</si>
  <si>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</si>
  <si>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</si>
  <si>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</si>
  <si>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</si>
  <si>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</si>
  <si>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</si>
  <si>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</si>
  <si>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</si>
  <si>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</si>
  <si>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</si>
  <si>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</si>
  <si>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</si>
  <si>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</si>
  <si>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</si>
  <si>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</si>
  <si>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</si>
  <si>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</si>
  <si>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</si>
  <si>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</si>
  <si>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</si>
  <si>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</si>
  <si>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</si>
  <si>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</si>
  <si>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</si>
  <si>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</si>
  <si>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</si>
  <si>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</si>
  <si>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</si>
  <si>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</si>
  <si>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</si>
  <si>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</si>
  <si>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</si>
  <si>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</si>
  <si>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</si>
  <si>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</si>
  <si>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</si>
  <si>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</si>
  <si>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</si>
  <si>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</si>
  <si>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</si>
  <si>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</si>
  <si>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</si>
  <si>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</si>
  <si>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</si>
  <si>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</si>
  <si>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</si>
  <si>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</si>
  <si>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</si>
  <si>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</si>
  <si>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</si>
  <si>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</si>
  <si>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</si>
  <si>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</si>
  <si>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</si>
  <si>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</si>
  <si>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</si>
  <si>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</si>
  <si>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</si>
  <si>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</si>
  <si>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</si>
  <si>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</si>
  <si>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</si>
  <si>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</si>
  <si>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</si>
  <si>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</si>
  <si>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</si>
  <si>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</si>
  <si>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</si>
  <si>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</si>
  <si>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</si>
  <si>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</si>
  <si>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</si>
  <si>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</si>
  <si>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</si>
  <si>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</si>
  <si>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</si>
  <si>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</si>
  <si>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</si>
  <si>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</si>
  <si>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</si>
  <si>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</si>
  <si>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</si>
  <si>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</si>
  <si>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</si>
  <si>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</si>
  <si>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</si>
  <si>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</si>
  <si>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</si>
  <si>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</si>
  <si>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</si>
  <si>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</si>
  <si>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</si>
  <si>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</si>
  <si>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</si>
  <si>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</si>
  <si>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</si>
  <si>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</si>
  <si>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</si>
  <si>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</si>
  <si>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</si>
  <si>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</si>
  <si>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</si>
  <si>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</si>
  <si>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</si>
  <si>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</si>
  <si>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</si>
  <si>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</si>
  <si>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</si>
  <si>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</si>
  <si>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</si>
  <si>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</si>
  <si>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</si>
  <si>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</si>
  <si>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</si>
  <si>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</si>
  <si>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</si>
  <si>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</si>
  <si>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</si>
  <si>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</si>
  <si>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</si>
  <si>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</si>
  <si>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</si>
  <si>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</si>
  <si>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</si>
  <si>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</si>
  <si>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</si>
  <si>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</si>
  <si>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</si>
  <si>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</si>
  <si>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</si>
  <si>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</si>
  <si>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</si>
  <si>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</si>
  <si>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</si>
  <si>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</si>
  <si>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</si>
  <si>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</si>
  <si>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</si>
  <si>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</si>
  <si>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</si>
  <si>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</si>
  <si>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</si>
  <si>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</si>
  <si>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</si>
  <si>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</si>
  <si>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</si>
  <si>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</si>
  <si>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</si>
  <si>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</si>
  <si>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</si>
  <si>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</si>
  <si>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</si>
  <si>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</si>
  <si>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</si>
  <si>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</si>
  <si>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</si>
  <si>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</si>
  <si>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</si>
  <si>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</si>
  <si>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</si>
  <si>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</si>
  <si>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</si>
  <si>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</si>
  <si>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</si>
  <si>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</si>
  <si>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</si>
  <si>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</si>
  <si>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</si>
  <si>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</si>
  <si>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</si>
  <si>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</si>
  <si>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</si>
  <si>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</si>
  <si>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</si>
  <si>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</si>
  <si>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</si>
  <si>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</si>
  <si>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</si>
  <si>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</si>
  <si>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</si>
  <si>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</si>
  <si>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</si>
  <si>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</si>
  <si>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</si>
  <si>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</si>
  <si>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</si>
  <si>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</si>
  <si>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</si>
  <si>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</si>
  <si>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</si>
  <si>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</si>
  <si>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</si>
  <si>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</si>
  <si>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</si>
  <si>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</si>
  <si>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</si>
  <si>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</si>
  <si>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</si>
  <si>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</si>
  <si>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</si>
  <si>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</si>
  <si>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</si>
  <si>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</si>
  <si>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</si>
  <si>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</si>
  <si>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</si>
  <si>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</si>
  <si>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</si>
  <si>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</si>
  <si>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</si>
  <si>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</si>
  <si>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</si>
  <si>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</si>
  <si>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</si>
  <si>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</si>
  <si>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</si>
  <si>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</si>
  <si>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</si>
  <si>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</si>
  <si>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</si>
  <si>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</si>
  <si>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</si>
  <si>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</si>
  <si>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</si>
  <si>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</si>
  <si>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</si>
  <si>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</si>
  <si>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</si>
  <si>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</si>
  <si>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</si>
  <si>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</si>
  <si>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</si>
  <si>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</si>
  <si>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</si>
  <si>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</si>
  <si>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</si>
  <si>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</si>
  <si>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</si>
  <si>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</si>
  <si>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</si>
  <si>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</si>
  <si>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</si>
  <si>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</si>
  <si>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</si>
  <si>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</si>
  <si>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</si>
  <si>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</si>
  <si>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</si>
  <si>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</si>
  <si>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</si>
  <si>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</si>
  <si>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</si>
  <si>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</si>
  <si>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</si>
  <si>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</si>
  <si>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</si>
  <si>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</si>
  <si>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</si>
  <si>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</si>
  <si>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</si>
  <si>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</si>
  <si>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</si>
  <si>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</si>
  <si>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</si>
  <si>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</si>
  <si>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</si>
  <si>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</si>
  <si>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</si>
  <si>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</si>
  <si>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</si>
  <si>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</si>
  <si>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</si>
  <si>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</si>
  <si>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</si>
  <si>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</si>
  <si>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</si>
  <si>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</si>
  <si>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</si>
  <si>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</si>
  <si>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</si>
  <si>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</si>
  <si>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</si>
  <si>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</si>
  <si>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</si>
  <si>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</si>
  <si>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</si>
  <si>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</si>
  <si>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</si>
  <si>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</si>
  <si>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</si>
  <si>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</si>
  <si>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</si>
  <si>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</si>
  <si>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</si>
  <si>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</si>
  <si>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</si>
  <si>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</si>
  <si>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</si>
  <si>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</si>
  <si>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</si>
  <si>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</si>
  <si>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</si>
  <si>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</si>
  <si>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</si>
  <si>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</si>
  <si>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</si>
  <si>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</si>
  <si>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</si>
  <si>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</si>
  <si>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</si>
  <si>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</si>
  <si>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</si>
  <si>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</si>
  <si>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</si>
  <si>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</si>
  <si>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</si>
  <si>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</si>
  <si>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</si>
  <si>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</si>
  <si>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</si>
  <si>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</si>
  <si>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</si>
  <si>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</si>
  <si>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</si>
  <si>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</si>
  <si>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</si>
  <si>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</si>
  <si>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</si>
  <si>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</si>
  <si>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</si>
  <si>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</si>
  <si>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</si>
  <si>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</si>
  <si>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</si>
  <si>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</si>
  <si>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</si>
  <si>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</si>
  <si>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</si>
  <si>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</si>
  <si>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</si>
  <si>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</si>
  <si>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</si>
  <si>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</si>
  <si>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</si>
  <si>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</si>
  <si>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</si>
  <si>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</si>
  <si>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</si>
  <si>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</si>
  <si>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</si>
  <si>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</si>
  <si>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</si>
  <si>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</si>
  <si>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</si>
  <si>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</si>
  <si>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</si>
  <si>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</si>
  <si>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</si>
  <si>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</si>
  <si>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</si>
  <si>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</si>
  <si>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</si>
  <si>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</si>
  <si>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</si>
  <si>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</si>
  <si>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</si>
  <si>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</si>
  <si>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</si>
  <si>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</si>
  <si>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</si>
  <si>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</si>
  <si>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</si>
  <si>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</si>
  <si>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</si>
  <si>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</si>
  <si>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</si>
  <si>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</si>
  <si>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</si>
  <si>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</si>
  <si>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</si>
  <si>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</si>
  <si>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</si>
  <si>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</si>
  <si>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</si>
  <si>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</si>
  <si>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</si>
  <si>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</si>
  <si>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</si>
  <si>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</si>
  <si>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</si>
  <si>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</si>
  <si>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</si>
  <si>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</si>
  <si>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</si>
  <si>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</si>
  <si>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</si>
  <si>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</si>
  <si>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</si>
  <si>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</si>
  <si>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</si>
  <si>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</si>
  <si>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</si>
  <si>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</si>
  <si>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</si>
  <si>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</si>
  <si>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</si>
  <si>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</si>
  <si>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</si>
  <si>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</si>
  <si>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</si>
  <si>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</si>
  <si>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</si>
  <si>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</si>
  <si>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</si>
  <si>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</si>
  <si>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</si>
  <si>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</si>
  <si>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</si>
  <si>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</si>
  <si>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</si>
  <si>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</si>
  <si>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</si>
  <si>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</si>
  <si>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</si>
  <si>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</si>
  <si>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</si>
  <si>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</si>
  <si>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</si>
  <si>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</si>
  <si>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</si>
  <si>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</si>
  <si>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</si>
  <si>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</si>
  <si>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</si>
  <si>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</si>
  <si>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</si>
  <si>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</si>
  <si>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</si>
  <si>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</si>
  <si>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</si>
  <si>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</si>
  <si>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</si>
  <si>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</si>
  <si>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</si>
  <si>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</si>
  <si>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</si>
  <si>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</si>
  <si>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</si>
  <si>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</si>
  <si>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</si>
  <si>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</si>
  <si>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</si>
  <si>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</si>
  <si>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</si>
  <si>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</si>
  <si>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</si>
  <si>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</si>
  <si>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</si>
  <si>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</si>
  <si>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</si>
  <si>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</si>
  <si>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</si>
  <si>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</si>
  <si>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</si>
  <si>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</si>
  <si>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</si>
  <si>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</si>
  <si>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</si>
  <si>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</si>
  <si>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</si>
  <si>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</si>
  <si>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</si>
  <si>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</si>
  <si>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</si>
  <si>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</si>
  <si>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</si>
  <si>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</si>
  <si>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</si>
  <si>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</si>
  <si>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</si>
  <si>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</si>
  <si>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</si>
  <si>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</si>
  <si>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</si>
  <si>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</si>
  <si>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</si>
  <si>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</si>
  <si>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</si>
  <si>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</si>
  <si>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</si>
  <si>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</si>
  <si>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</si>
  <si>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</si>
  <si>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</si>
  <si>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</si>
  <si>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</si>
  <si>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</si>
  <si>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</si>
  <si>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</si>
  <si>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</si>
  <si>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</si>
  <si>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</si>
  <si>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</si>
  <si>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</si>
  <si>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</si>
  <si>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</si>
  <si>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</si>
  <si>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</si>
  <si>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</si>
  <si>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</si>
  <si>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</si>
  <si>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</si>
  <si>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</si>
  <si>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</si>
  <si>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</si>
  <si>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</si>
  <si>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</si>
  <si>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</si>
  <si>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</si>
  <si>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</si>
  <si>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</si>
  <si>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</si>
  <si>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</si>
  <si>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</si>
  <si>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</si>
  <si>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</si>
  <si>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</si>
  <si>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</si>
  <si>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</si>
  <si>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</si>
  <si>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</si>
  <si>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</si>
  <si>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</si>
  <si>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</si>
  <si>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</si>
  <si>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</si>
  <si>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</si>
  <si>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</si>
  <si>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</si>
  <si>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</si>
  <si>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</si>
  <si>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</si>
  <si>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</si>
  <si>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</si>
  <si>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</si>
  <si>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</si>
  <si>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</si>
  <si>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</si>
  <si>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</si>
  <si>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</si>
  <si>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</si>
  <si>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</si>
  <si>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</si>
  <si>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</si>
  <si>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</si>
  <si>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</si>
  <si>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</si>
  <si>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</si>
  <si>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</si>
  <si>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</si>
  <si>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</si>
  <si>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</si>
  <si>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</si>
  <si>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</si>
  <si>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</si>
  <si>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</si>
  <si>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</si>
  <si>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</si>
  <si>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</si>
  <si>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</si>
  <si>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</si>
  <si>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</si>
  <si>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</si>
  <si>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</si>
  <si>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</si>
  <si>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</si>
  <si>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</si>
  <si>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</si>
  <si>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</si>
  <si>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</si>
  <si>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</si>
  <si>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</si>
  <si>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</si>
  <si>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</si>
  <si>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</si>
  <si>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</si>
  <si>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</si>
  <si>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</si>
  <si>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</si>
  <si>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</si>
  <si>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</si>
  <si>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</si>
  <si>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</si>
  <si>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</si>
  <si>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</si>
  <si>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</si>
  <si>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</si>
  <si>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</si>
  <si>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</si>
  <si>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</si>
  <si>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</si>
  <si>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</si>
  <si>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</si>
  <si>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</si>
  <si>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</si>
  <si>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</si>
  <si>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</si>
  <si>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</si>
  <si>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</si>
  <si>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</si>
  <si>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</si>
  <si>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</si>
  <si>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</si>
  <si>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</si>
  <si>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</si>
  <si>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</si>
  <si>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</si>
  <si>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</si>
  <si>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</si>
  <si>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</si>
  <si>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</si>
  <si>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</si>
  <si>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</si>
  <si>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</si>
  <si>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</si>
  <si>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</si>
  <si>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</si>
  <si>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</si>
  <si>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</si>
  <si>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</si>
  <si>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</si>
  <si>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</si>
  <si>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</si>
  <si>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</si>
  <si>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</si>
  <si>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</si>
  <si>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</si>
  <si>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</si>
  <si>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</si>
  <si>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</si>
  <si>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</si>
  <si>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</si>
  <si>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</si>
  <si>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</si>
  <si>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</si>
  <si>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</si>
  <si>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</si>
  <si>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</si>
  <si>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</si>
  <si>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</si>
  <si>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</si>
  <si>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</si>
  <si>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</si>
  <si>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</si>
  <si>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</si>
  <si>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</si>
  <si>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</si>
  <si>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</si>
  <si>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</si>
  <si>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</si>
  <si>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</si>
  <si>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</si>
  <si>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</si>
  <si>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</si>
  <si>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</si>
  <si>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</si>
  <si>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</si>
  <si>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</si>
  <si>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</si>
  <si>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</si>
  <si>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</si>
  <si>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</si>
  <si>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</si>
  <si>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</si>
  <si>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</si>
  <si>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</si>
  <si>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</si>
  <si>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</si>
  <si>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</si>
  <si>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</si>
  <si>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</si>
  <si>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</si>
  <si>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</si>
  <si>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</si>
  <si>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</si>
  <si>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</si>
  <si>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</si>
  <si>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</si>
  <si>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</si>
  <si>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</si>
  <si>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</si>
  <si>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</si>
  <si>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</si>
  <si>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</si>
  <si>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</si>
  <si>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</si>
  <si>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</si>
  <si>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</si>
  <si>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</si>
  <si>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</si>
  <si>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</si>
  <si>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</si>
  <si>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</si>
  <si>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</si>
  <si>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</si>
  <si>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</si>
  <si>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</si>
  <si>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</si>
  <si>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</si>
  <si>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</si>
  <si>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</si>
  <si>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</si>
  <si>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</si>
  <si>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</si>
  <si>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</si>
  <si>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</si>
  <si>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</si>
  <si>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</si>
  <si>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</si>
  <si>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</si>
  <si>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</si>
  <si>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</si>
  <si>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</si>
  <si>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</si>
  <si>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</si>
  <si>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</si>
  <si>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</si>
  <si>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</si>
  <si>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</si>
  <si>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</si>
  <si>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</si>
  <si>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</si>
  <si>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</si>
  <si>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</si>
  <si>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</si>
  <si>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</si>
  <si>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</si>
  <si>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</si>
  <si>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</si>
  <si>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</si>
  <si>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</si>
  <si>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</si>
  <si>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</si>
  <si>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</si>
  <si>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</si>
  <si>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</si>
  <si>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</si>
  <si>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</si>
  <si>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</si>
  <si>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</si>
  <si>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</si>
  <si>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</si>
  <si>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</si>
  <si>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</si>
  <si>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</si>
  <si>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</si>
  <si>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</si>
  <si>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</si>
  <si>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</si>
  <si>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</si>
  <si>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</si>
  <si>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</si>
  <si>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</si>
  <si>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</si>
  <si>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</si>
  <si>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</si>
  <si>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</si>
  <si>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</si>
  <si>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</si>
  <si>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</si>
  <si>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</si>
  <si>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</si>
  <si>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</si>
  <si>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</si>
  <si>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</si>
  <si>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</si>
  <si>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</si>
  <si>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</si>
  <si>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</si>
  <si>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</si>
  <si>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</si>
  <si>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</si>
  <si>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</si>
  <si>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</si>
  <si>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</si>
  <si>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</si>
  <si>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</si>
  <si>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</si>
  <si>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</si>
  <si>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</si>
  <si>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</si>
  <si>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</si>
  <si>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</si>
  <si>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</si>
  <si>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</si>
  <si>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</si>
  <si>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</si>
  <si>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</si>
  <si>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</si>
  <si>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</si>
  <si>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</si>
  <si>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</si>
  <si>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</si>
  <si>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</si>
  <si>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</si>
  <si>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</si>
  <si>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</si>
  <si>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</si>
  <si>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</si>
  <si>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</si>
  <si>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</si>
  <si>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</si>
  <si>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</si>
  <si>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</si>
  <si>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</si>
  <si>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</si>
  <si>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</si>
  <si>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</si>
  <si>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</si>
  <si>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</si>
  <si>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</si>
  <si>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</si>
  <si>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</si>
  <si>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</si>
  <si>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</si>
  <si>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</si>
  <si>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</si>
  <si>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</si>
  <si>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</si>
  <si>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</si>
  <si>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</si>
  <si>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</si>
  <si>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</si>
  <si>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</si>
  <si>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</si>
  <si>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</si>
  <si>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</si>
  <si>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</si>
  <si>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</si>
  <si>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</si>
  <si>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</si>
  <si>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</si>
  <si>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</si>
  <si>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</si>
  <si>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</si>
  <si>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</si>
  <si>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</si>
  <si>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</si>
  <si>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</si>
  <si>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</si>
  <si>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</si>
  <si>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</si>
  <si>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</si>
  <si>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</si>
  <si>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</si>
  <si>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</si>
  <si>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</si>
  <si>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</si>
  <si>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</si>
  <si>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</si>
  <si>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</si>
  <si>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</si>
  <si>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</si>
  <si>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</si>
  <si>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</si>
  <si>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</si>
  <si>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</si>
  <si>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</si>
  <si>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</si>
  <si>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</si>
  <si>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</si>
  <si>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</si>
  <si>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</si>
  <si>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</si>
  <si>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</si>
  <si>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</si>
  <si>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</si>
  <si>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</si>
  <si>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</si>
  <si>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</si>
  <si>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</si>
  <si>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</si>
  <si>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</si>
  <si>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</si>
  <si>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</si>
  <si>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</si>
  <si>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</si>
  <si>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</si>
  <si>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</si>
  <si>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</si>
  <si>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</si>
  <si>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</si>
  <si>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</si>
  <si>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</si>
  <si>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</si>
  <si>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</si>
  <si>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</si>
  <si>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</si>
  <si>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</si>
  <si>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</si>
  <si>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</si>
  <si>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</si>
  <si>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</si>
  <si>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</si>
  <si>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</si>
  <si>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</si>
  <si>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</si>
  <si>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</si>
  <si>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</si>
  <si>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</si>
  <si>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</si>
  <si>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</si>
  <si>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</si>
  <si>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</si>
  <si>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</si>
  <si>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</si>
  <si>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</si>
  <si>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</si>
  <si>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</si>
  <si>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</si>
  <si>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</si>
  <si>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</si>
  <si>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</si>
  <si>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</si>
  <si>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</si>
  <si>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</si>
  <si>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</si>
  <si>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</si>
  <si>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</si>
  <si>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</si>
  <si>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</si>
  <si>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</si>
  <si>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</si>
  <si>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</si>
  <si>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</si>
  <si>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</si>
  <si>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</si>
  <si>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</si>
  <si>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</si>
  <si>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</si>
  <si>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</si>
  <si>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</si>
  <si>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</si>
  <si>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</si>
  <si>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</si>
  <si>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</si>
  <si>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</si>
  <si>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</si>
  <si>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</si>
  <si>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</si>
  <si>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</si>
  <si>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</si>
  <si>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</si>
  <si>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</si>
  <si>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</si>
  <si>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</si>
  <si>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</si>
  <si>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</si>
  <si>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</si>
  <si>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</si>
  <si>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</si>
  <si>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</si>
  <si>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</si>
  <si>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</si>
  <si>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</si>
  <si>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</si>
  <si>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</si>
  <si>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</si>
  <si>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</si>
  <si>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</si>
  <si>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</si>
  <si>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</si>
  <si>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</si>
  <si>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</si>
  <si>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</si>
  <si>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</si>
  <si>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</si>
  <si>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</si>
  <si>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</si>
  <si>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</si>
  <si>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</si>
  <si>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</si>
  <si>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</si>
  <si>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</si>
  <si>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</si>
  <si>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</si>
  <si>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</si>
  <si>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</si>
  <si>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</si>
  <si>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</si>
  <si>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</si>
  <si>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</si>
  <si>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</si>
  <si>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</si>
  <si>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</si>
  <si>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</si>
  <si>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</si>
  <si>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</si>
  <si>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</si>
  <si>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</si>
  <si>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</si>
  <si>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</si>
  <si>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</si>
  <si>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</si>
  <si>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</si>
  <si>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</si>
  <si>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</si>
  <si>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</si>
  <si>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</si>
  <si>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</si>
  <si>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</si>
  <si>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</si>
  <si>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</si>
  <si>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</si>
  <si>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</si>
  <si>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</si>
  <si>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</si>
  <si>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</si>
  <si>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</si>
  <si>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</si>
  <si>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</si>
  <si>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</si>
  <si>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</si>
  <si>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</si>
  <si>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</si>
  <si>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</si>
  <si>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</si>
  <si>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</si>
  <si>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</si>
  <si>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</si>
  <si>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</si>
  <si>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</si>
  <si>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</si>
  <si>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</si>
  <si>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</si>
  <si>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</si>
  <si>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</si>
  <si>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</si>
  <si>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</si>
  <si>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</si>
  <si>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</si>
  <si>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</si>
  <si>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</si>
  <si>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</si>
  <si>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</si>
  <si>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</si>
  <si>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</si>
  <si>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</si>
  <si>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</si>
  <si>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</si>
  <si>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</si>
  <si>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</si>
  <si>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</si>
  <si>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</si>
  <si>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</si>
  <si>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</si>
  <si>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</si>
  <si>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</si>
  <si>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</si>
  <si>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</si>
  <si>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</si>
  <si>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</si>
  <si>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</si>
  <si>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</si>
  <si>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</si>
  <si>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</si>
  <si>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</si>
  <si>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</si>
  <si>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</si>
  <si>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</si>
  <si>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</si>
  <si>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</si>
  <si>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</si>
  <si>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</si>
  <si>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</si>
  <si>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</si>
  <si>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</si>
  <si>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</si>
  <si>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</si>
  <si>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</si>
  <si>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</si>
  <si>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</si>
  <si>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</si>
  <si>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</si>
  <si>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</si>
  <si>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</si>
  <si>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</si>
  <si>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</si>
  <si>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</si>
  <si>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</si>
  <si>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</si>
  <si>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</si>
  <si>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</si>
  <si>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</si>
  <si>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</si>
  <si>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</si>
  <si>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</si>
  <si>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</si>
  <si>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</si>
  <si>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</si>
  <si>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</si>
  <si>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</si>
  <si>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</si>
  <si>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</si>
  <si>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</si>
  <si>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</si>
  <si>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</si>
  <si>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</si>
  <si>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</si>
  <si>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</si>
  <si>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</si>
  <si>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</si>
  <si>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</si>
  <si>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</si>
  <si>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</si>
  <si>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</si>
  <si>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</si>
  <si>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</si>
  <si>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</si>
  <si>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</si>
  <si>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</si>
  <si>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</si>
  <si>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</si>
  <si>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</si>
  <si>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</si>
  <si>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</si>
  <si>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</si>
  <si>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</si>
  <si>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</si>
  <si>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</si>
  <si>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</si>
  <si>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</si>
  <si>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</si>
  <si>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</si>
  <si>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</si>
  <si>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</si>
  <si>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</si>
  <si>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</si>
  <si>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</si>
  <si>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</si>
  <si>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</si>
  <si>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</si>
  <si>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</si>
  <si>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</si>
  <si>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</si>
  <si>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</si>
  <si>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</si>
  <si>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</si>
  <si>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</si>
  <si>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</si>
  <si>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</si>
  <si>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</si>
  <si>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</si>
  <si>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</si>
  <si>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</si>
  <si>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</si>
  <si>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</si>
  <si>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</si>
  <si>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</si>
  <si>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</si>
  <si>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</si>
  <si>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</si>
  <si>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</si>
  <si>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</si>
  <si>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</si>
  <si>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</si>
  <si>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</si>
  <si>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</si>
  <si>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</si>
  <si>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</si>
  <si>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</si>
  <si>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</si>
  <si>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</si>
  <si>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</si>
  <si>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</si>
  <si>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</si>
  <si>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</si>
  <si>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</si>
  <si>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</si>
  <si>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</si>
  <si>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</si>
  <si>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</si>
  <si>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</si>
  <si>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</si>
  <si>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</si>
  <si>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</si>
  <si>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</si>
  <si>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</si>
  <si>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</si>
  <si>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</si>
  <si>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</si>
  <si>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</si>
  <si>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</si>
  <si>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</si>
  <si>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</si>
  <si>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</si>
  <si>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</si>
  <si>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</si>
  <si>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</si>
  <si>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</si>
  <si>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</si>
  <si>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</si>
  <si>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</si>
  <si>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</si>
  <si>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</si>
  <si>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</si>
  <si>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</si>
  <si>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</si>
  <si>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</si>
  <si>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</si>
  <si>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</si>
  <si>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</si>
  <si>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</si>
  <si>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</si>
  <si>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</si>
  <si>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</si>
  <si>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</si>
  <si>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</si>
  <si>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</si>
  <si>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</si>
  <si>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</si>
  <si>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</si>
  <si>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</si>
  <si>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</si>
  <si>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</si>
  <si>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</si>
  <si>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</si>
  <si>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</si>
  <si>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</si>
  <si>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</si>
  <si>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</si>
  <si>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</si>
  <si>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</si>
  <si>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</si>
  <si>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</si>
  <si>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</si>
  <si>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</si>
  <si>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</si>
  <si>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</si>
  <si>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</si>
  <si>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</si>
  <si>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</si>
  <si>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</si>
  <si>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</si>
  <si>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</si>
  <si>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</si>
  <si>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</si>
  <si>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</si>
  <si>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</si>
  <si>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</si>
  <si>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</si>
  <si>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</si>
  <si>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</si>
  <si>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</si>
  <si>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</si>
  <si>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</si>
  <si>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</si>
  <si>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</si>
  <si>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</si>
  <si>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</si>
  <si>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</si>
  <si>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</si>
  <si>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</si>
  <si>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</si>
  <si>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</si>
  <si>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</si>
  <si>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</si>
  <si>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</si>
  <si>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</si>
  <si>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</si>
  <si>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</si>
  <si>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</si>
  <si>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</si>
  <si>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</si>
  <si>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</si>
  <si>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</si>
  <si>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</si>
  <si>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</si>
  <si>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</si>
  <si>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</si>
  <si>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</si>
  <si>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</si>
  <si>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</si>
  <si>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</si>
  <si>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</si>
  <si>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</si>
  <si>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</si>
  <si>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</si>
  <si>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</si>
  <si>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</si>
  <si>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</si>
  <si>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</si>
  <si>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</si>
  <si>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</si>
  <si>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</si>
  <si>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</si>
  <si>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</si>
  <si>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</si>
  <si>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</si>
  <si>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</si>
  <si>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</si>
  <si>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</si>
  <si>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</si>
  <si>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</si>
  <si>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</si>
  <si>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</si>
  <si>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</si>
  <si>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</si>
  <si>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</si>
  <si>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</si>
  <si>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</si>
  <si>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</si>
  <si>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</si>
  <si>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</si>
  <si>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</si>
  <si>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</si>
  <si>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</si>
  <si>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</si>
  <si>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</si>
  <si>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</si>
  <si>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</si>
  <si>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</si>
  <si>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</si>
  <si>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</si>
  <si>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</si>
  <si>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</si>
  <si>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</si>
  <si>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</si>
  <si>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</si>
  <si>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</si>
  <si>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</si>
  <si>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</si>
  <si>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</si>
  <si>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</si>
  <si>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</si>
  <si>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</si>
  <si>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</si>
  <si>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</si>
  <si>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</si>
  <si>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</si>
  <si>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</si>
  <si>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</si>
  <si>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</si>
  <si>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</si>
  <si>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</si>
  <si>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</si>
  <si>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</si>
  <si>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</si>
  <si>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</si>
  <si>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</si>
  <si>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</si>
  <si>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</si>
  <si>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</si>
  <si>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</si>
  <si>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</si>
  <si>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</si>
  <si>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</si>
  <si>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</si>
  <si>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</si>
  <si>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</si>
  <si>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</si>
  <si>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</si>
  <si>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</si>
  <si>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</si>
  <si>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</si>
  <si>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</si>
  <si>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</si>
  <si>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</si>
  <si>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</si>
  <si>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</si>
  <si>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</si>
  <si>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</si>
  <si>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</si>
  <si>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</si>
  <si>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</si>
  <si>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</si>
  <si>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</si>
  <si>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</si>
  <si>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</si>
  <si>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</si>
  <si>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</si>
  <si>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</si>
  <si>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</si>
  <si>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</si>
  <si>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</si>
  <si>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</si>
  <si>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</si>
  <si>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</si>
  <si>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</si>
  <si>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</si>
  <si>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</si>
  <si>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</si>
  <si>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</si>
  <si>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</si>
  <si>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</si>
  <si>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</si>
  <si>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</si>
  <si>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</si>
  <si>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</si>
  <si>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</si>
  <si>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</si>
  <si>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</si>
  <si>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</si>
  <si>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</si>
  <si>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</si>
  <si>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</si>
  <si>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</si>
  <si>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</si>
  <si>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</si>
  <si>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</si>
  <si>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</si>
  <si>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</si>
  <si>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</si>
  <si>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</si>
  <si>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</si>
  <si>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</si>
  <si>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</si>
  <si>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</si>
  <si>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</si>
  <si>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</si>
  <si>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</si>
  <si>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</si>
  <si>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</si>
  <si>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</si>
  <si>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</si>
  <si>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</si>
  <si>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</si>
  <si>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</si>
  <si>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</si>
  <si>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</si>
  <si>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</si>
  <si>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</si>
  <si>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</si>
  <si>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</si>
  <si>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</si>
  <si>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</si>
  <si>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</si>
  <si>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</si>
  <si>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</si>
  <si>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</si>
  <si>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</si>
  <si>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</si>
  <si>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</si>
  <si>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</si>
  <si>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</si>
  <si>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</si>
  <si>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</si>
  <si>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</si>
  <si>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</si>
  <si>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</si>
  <si>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</si>
  <si>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</si>
  <si>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</si>
  <si>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</si>
  <si>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</si>
  <si>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</si>
  <si>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</si>
  <si>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</si>
  <si>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</si>
  <si>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</si>
  <si>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</si>
  <si>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</si>
  <si>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</si>
  <si>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</si>
  <si>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</si>
  <si>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</si>
  <si>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</si>
  <si>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</si>
  <si>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</si>
  <si>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</si>
  <si>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</si>
  <si>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</si>
  <si>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</si>
  <si>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</si>
  <si>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</si>
  <si>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</si>
  <si>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</si>
  <si>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</si>
  <si>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</si>
  <si>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</si>
  <si>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</si>
  <si>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</si>
  <si>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</si>
  <si>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</si>
  <si>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</si>
  <si>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</si>
  <si>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</si>
  <si>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</si>
  <si>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</si>
  <si>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</si>
  <si>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</si>
  <si>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</si>
  <si>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</si>
  <si>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</si>
  <si>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</si>
  <si>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</si>
  <si>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</si>
  <si>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</si>
  <si>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</si>
  <si>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</si>
  <si>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</si>
  <si>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</si>
  <si>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</si>
  <si>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</si>
  <si>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</si>
  <si>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</si>
  <si>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</si>
  <si>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</si>
  <si>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</si>
  <si>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</si>
  <si>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</si>
  <si>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</si>
  <si>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</si>
  <si>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</si>
  <si>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</si>
  <si>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</si>
  <si>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</si>
  <si>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</si>
  <si>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</si>
  <si>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</si>
  <si>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</si>
  <si>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</si>
  <si>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</si>
  <si>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</si>
  <si>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</si>
  <si>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</si>
  <si>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</si>
  <si>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</si>
  <si>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</si>
  <si>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</si>
  <si>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</si>
  <si>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</si>
  <si>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</si>
  <si>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</si>
  <si>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</si>
  <si>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</si>
  <si>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</si>
  <si>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</si>
  <si>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</si>
  <si>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</si>
  <si>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</si>
  <si>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</si>
  <si>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</si>
  <si>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</si>
  <si>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</si>
  <si>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</si>
  <si>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</si>
  <si>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</si>
  <si>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</si>
  <si>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</si>
  <si>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</si>
  <si>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</si>
  <si>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</si>
  <si>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</si>
  <si>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</si>
  <si>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</si>
  <si>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</si>
  <si>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</si>
  <si>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</si>
  <si>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</si>
  <si>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</si>
  <si>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</si>
  <si>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</si>
  <si>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</si>
  <si>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</si>
  <si>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</si>
  <si>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</si>
  <si>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</si>
  <si>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</si>
  <si>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</si>
  <si>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</si>
  <si>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</si>
  <si>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</si>
  <si>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</si>
  <si>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</si>
  <si>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</si>
  <si>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</si>
  <si>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</si>
  <si>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</si>
  <si>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</si>
  <si>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</si>
  <si>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</si>
  <si>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</si>
  <si>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</si>
  <si>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</si>
  <si>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</si>
  <si>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</si>
  <si>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</si>
  <si>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</si>
  <si>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</si>
  <si>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</si>
  <si>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</si>
  <si>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</si>
  <si>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</si>
  <si>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</si>
  <si>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</si>
  <si>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</si>
  <si>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</si>
  <si>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</si>
  <si>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</si>
  <si>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</si>
  <si>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</si>
  <si>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</si>
  <si>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</si>
  <si>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</si>
  <si>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</si>
  <si>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</si>
  <si>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</si>
  <si>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</si>
  <si>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</si>
  <si>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</si>
  <si>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</si>
  <si>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</si>
  <si>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</si>
  <si>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</si>
  <si>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</si>
  <si>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</si>
  <si>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</si>
  <si>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</si>
  <si>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</si>
  <si>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</si>
  <si>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</si>
  <si>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</si>
  <si>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</si>
  <si>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</si>
  <si>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</si>
  <si>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</si>
  <si>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</si>
  <si>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</si>
  <si>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</si>
  <si>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</si>
  <si>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</si>
  <si>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</si>
  <si>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</si>
  <si>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</si>
  <si>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</si>
  <si>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</si>
  <si>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</si>
  <si>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</si>
  <si>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</si>
  <si>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</si>
  <si>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</si>
  <si>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</si>
  <si>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</si>
  <si>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</si>
  <si>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</si>
  <si>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</si>
  <si>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</si>
  <si>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</si>
  <si>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</si>
  <si>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</si>
  <si>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</si>
  <si>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</si>
  <si>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</si>
  <si>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</si>
  <si>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</si>
  <si>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</si>
  <si>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</si>
  <si>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</si>
  <si>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</si>
  <si>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</si>
  <si>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</si>
  <si>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</si>
  <si>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</si>
  <si>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</si>
  <si>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</si>
  <si>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</si>
  <si>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</si>
  <si>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</si>
  <si>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</si>
  <si>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</si>
  <si>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</si>
  <si>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</si>
  <si>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</si>
  <si>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</si>
  <si>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</si>
  <si>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</si>
  <si>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</si>
  <si>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</si>
  <si>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</si>
  <si>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</si>
  <si>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</si>
  <si>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</si>
  <si>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</si>
  <si>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</si>
  <si>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</si>
  <si>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</si>
  <si>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</si>
  <si>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</si>
  <si>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</si>
  <si>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</si>
  <si>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</si>
  <si>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</si>
  <si>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</si>
  <si>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</si>
  <si>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</si>
  <si>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</si>
  <si>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</si>
  <si>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</si>
  <si>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</si>
  <si>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</si>
  <si>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</si>
  <si>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</si>
  <si>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</si>
  <si>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</si>
  <si>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</si>
  <si>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</si>
  <si>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</si>
  <si>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</si>
  <si>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</si>
  <si>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</si>
  <si>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</si>
  <si>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</si>
  <si>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</si>
  <si>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</si>
  <si>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</si>
  <si>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</si>
  <si>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</si>
  <si>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</si>
  <si>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</si>
  <si>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</si>
  <si>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</si>
  <si>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</si>
  <si>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</si>
  <si>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</si>
  <si>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</si>
  <si>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</si>
  <si>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</si>
  <si>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</si>
  <si>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</si>
  <si>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</si>
  <si>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</si>
  <si>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</si>
  <si>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</si>
  <si>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</si>
  <si>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</si>
  <si>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</si>
  <si>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</si>
  <si>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</si>
  <si>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</si>
  <si>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</si>
  <si>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</si>
  <si>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</si>
  <si>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</si>
  <si>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</si>
  <si>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</si>
  <si>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</si>
  <si>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</si>
  <si>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</si>
  <si>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</si>
  <si>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</si>
  <si>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</si>
  <si>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</si>
  <si>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</si>
  <si>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</si>
  <si>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</si>
  <si>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</si>
  <si>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</si>
  <si>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</si>
  <si>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</si>
  <si>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</si>
  <si>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</si>
  <si>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</si>
  <si>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</si>
  <si>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</si>
  <si>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</si>
  <si>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</si>
  <si>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</si>
  <si>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</si>
  <si>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</si>
  <si>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</si>
  <si>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</si>
  <si>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</si>
  <si>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</si>
  <si>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</si>
  <si>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</si>
  <si>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</si>
  <si>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</si>
  <si>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</si>
  <si>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</si>
  <si>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</si>
  <si>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</si>
  <si>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</si>
  <si>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</si>
  <si>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</si>
  <si>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</si>
  <si>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</si>
  <si>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</si>
  <si>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</si>
  <si>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</si>
  <si>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</si>
  <si>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</si>
  <si>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</si>
  <si>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</si>
  <si>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</si>
  <si>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</si>
  <si>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</si>
  <si>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</si>
  <si>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</si>
  <si>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</si>
  <si>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</si>
  <si>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</si>
  <si>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</si>
  <si>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</si>
  <si>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</si>
  <si>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</si>
  <si>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</si>
  <si>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</si>
  <si>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</si>
  <si>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</si>
  <si>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</si>
  <si>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</si>
  <si>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</si>
  <si>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</si>
  <si>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</si>
  <si>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</si>
  <si>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</si>
  <si>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</si>
  <si>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</si>
  <si>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</si>
  <si>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</si>
  <si>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</si>
  <si>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</si>
  <si>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</si>
  <si>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</si>
  <si>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</si>
  <si>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</si>
  <si>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</si>
  <si>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</si>
  <si>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</si>
  <si>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</si>
  <si>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</si>
  <si>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</si>
  <si>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</si>
  <si>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</si>
  <si>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</si>
  <si>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</si>
  <si>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</si>
  <si>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</si>
  <si>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</si>
  <si>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</si>
  <si>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</si>
  <si>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</si>
  <si>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</si>
  <si>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</si>
  <si>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</si>
  <si>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</si>
  <si>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</si>
  <si>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</si>
  <si>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</si>
  <si>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</si>
  <si>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</si>
  <si>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</si>
  <si>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</si>
  <si>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</si>
  <si>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</si>
  <si>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</si>
  <si>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</si>
  <si>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</si>
  <si>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</si>
  <si>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</si>
  <si>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</si>
  <si>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</si>
  <si>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</si>
  <si>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</si>
  <si>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</si>
  <si>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</si>
  <si>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</si>
  <si>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</si>
  <si>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</si>
  <si>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</si>
  <si>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</si>
  <si>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</si>
  <si>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</si>
  <si>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</si>
  <si>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</si>
  <si>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</si>
  <si>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</si>
  <si>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</si>
  <si>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</si>
  <si>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</si>
  <si>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</si>
  <si>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</si>
  <si>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</si>
  <si>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</si>
  <si>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</si>
  <si>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</si>
  <si>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</si>
  <si>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</si>
  <si>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</si>
  <si>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</si>
  <si>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</si>
  <si>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</si>
  <si>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</si>
  <si>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</si>
  <si>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</si>
  <si>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</si>
  <si>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</si>
  <si>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</si>
  <si>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</si>
  <si>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</si>
  <si>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</si>
  <si>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</si>
  <si>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</si>
  <si>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</si>
  <si>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</si>
  <si>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</si>
  <si>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</si>
  <si>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</si>
  <si>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</si>
  <si>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</si>
  <si>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</si>
  <si>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</si>
  <si>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</si>
  <si>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</si>
  <si>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</si>
  <si>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</si>
  <si>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</si>
  <si>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</si>
  <si>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</si>
  <si>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</si>
  <si>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</si>
  <si>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</si>
  <si>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</si>
  <si>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</si>
  <si>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</si>
  <si>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</si>
  <si>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</si>
  <si>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</si>
  <si>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</si>
  <si>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</si>
  <si>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</si>
  <si>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</si>
  <si>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</si>
  <si>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</si>
  <si>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</si>
  <si>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</si>
  <si>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</si>
  <si>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</si>
  <si>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</si>
  <si>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</si>
  <si>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</si>
  <si>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</si>
  <si>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</si>
  <si>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</si>
  <si>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</si>
  <si>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</si>
  <si>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</si>
  <si>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</si>
  <si>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</si>
  <si>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</si>
  <si>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</si>
  <si>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</si>
  <si>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</si>
  <si>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</si>
  <si>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</si>
  <si>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</si>
  <si>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</si>
  <si>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</si>
  <si>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</si>
  <si>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</si>
  <si>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</si>
  <si>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</si>
  <si>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</si>
  <si>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</si>
  <si>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</si>
  <si>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</si>
  <si>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</si>
  <si>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</si>
  <si>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</si>
  <si>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</si>
  <si>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</si>
  <si>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</si>
  <si>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</si>
  <si>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</si>
  <si>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</si>
  <si>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</si>
  <si>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</si>
  <si>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</si>
  <si>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</si>
  <si>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</si>
  <si>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</si>
  <si>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</si>
  <si>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</si>
  <si>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</si>
  <si>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</si>
  <si>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</si>
  <si>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</si>
  <si>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</si>
  <si>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</si>
  <si>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</si>
  <si>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</si>
  <si>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</si>
  <si>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</si>
  <si>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</si>
  <si>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</si>
  <si>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</si>
  <si>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</si>
  <si>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</si>
  <si>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</si>
  <si>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</si>
  <si>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</si>
  <si>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</si>
  <si>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</si>
  <si>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</si>
  <si>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</si>
  <si>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</si>
  <si>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</si>
  <si>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</si>
  <si>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</si>
  <si>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</si>
  <si>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</si>
  <si>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</si>
  <si>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</si>
  <si>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</si>
  <si>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</si>
  <si>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</si>
  <si>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</si>
  <si>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</si>
  <si>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</si>
  <si>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</si>
  <si>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</si>
  <si>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</si>
  <si>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</si>
  <si>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</si>
  <si>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</si>
  <si>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</si>
  <si>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</si>
  <si>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</si>
  <si>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</si>
  <si>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</si>
  <si>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</si>
  <si>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</si>
  <si>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</si>
  <si>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</si>
  <si>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</si>
  <si>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</si>
  <si>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</si>
  <si>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</si>
  <si>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</si>
  <si>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</si>
  <si>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</si>
  <si>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</si>
  <si>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</si>
  <si>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</si>
  <si>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</si>
  <si>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</si>
  <si>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</si>
  <si>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</si>
  <si>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</si>
  <si>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</si>
  <si>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</si>
  <si>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</si>
  <si>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</si>
  <si>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</si>
  <si>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</si>
  <si>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</si>
  <si>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</si>
  <si>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</si>
  <si>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</si>
  <si>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</si>
  <si>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</si>
  <si>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</si>
  <si>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</si>
  <si>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</si>
  <si>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</si>
  <si>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</si>
  <si>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</si>
  <si>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</si>
  <si>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</si>
  <si>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</si>
  <si>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</si>
  <si>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</si>
  <si>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</si>
  <si>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</si>
  <si>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</si>
  <si>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</si>
  <si>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</si>
  <si>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</si>
  <si>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</si>
  <si>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</si>
  <si>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</si>
  <si>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</si>
  <si>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</si>
  <si>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</si>
  <si>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</si>
  <si>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</si>
  <si>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</si>
  <si>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</si>
  <si>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</si>
  <si>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</si>
  <si>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</si>
  <si>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</si>
  <si>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</si>
  <si>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</si>
  <si>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</si>
  <si>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</si>
  <si>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</si>
  <si>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</si>
  <si>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</si>
  <si>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</si>
  <si>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</si>
  <si>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</si>
  <si>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</si>
  <si>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</si>
  <si>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</si>
  <si>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</si>
  <si>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</si>
  <si>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</si>
  <si>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</si>
  <si>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</si>
  <si>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</si>
  <si>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</si>
  <si>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</si>
  <si>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</si>
  <si>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</si>
  <si>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</si>
  <si>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</si>
  <si>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</si>
  <si>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</si>
  <si>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</si>
  <si>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</si>
  <si>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</si>
  <si>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</si>
  <si>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</si>
  <si>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</si>
  <si>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</si>
  <si>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</si>
  <si>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</si>
  <si>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</si>
  <si>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</si>
  <si>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</si>
  <si>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</si>
  <si>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</si>
  <si>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</si>
  <si>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</si>
  <si>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</si>
  <si>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</si>
  <si>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</si>
  <si>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</si>
  <si>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</si>
  <si>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</si>
  <si>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</si>
  <si>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</si>
  <si>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</si>
  <si>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</si>
  <si>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</si>
  <si>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</si>
  <si>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</si>
  <si>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</si>
  <si>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</si>
  <si>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</si>
  <si>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</si>
  <si>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</si>
  <si>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</si>
  <si>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</si>
  <si>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</si>
  <si>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</si>
  <si>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</si>
  <si>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</si>
  <si>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</si>
  <si>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</si>
  <si>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</si>
  <si>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</si>
  <si>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</si>
  <si>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</si>
  <si>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</si>
  <si>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</si>
  <si>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</si>
  <si>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</si>
  <si>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</si>
  <si>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</si>
  <si>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</si>
  <si>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</si>
  <si>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</si>
  <si>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</si>
  <si>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</si>
  <si>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</si>
  <si>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</si>
  <si>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</si>
  <si>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</si>
  <si>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</si>
  <si>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</si>
  <si>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</si>
  <si>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</si>
  <si>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</si>
  <si>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</si>
  <si>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</si>
  <si>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</si>
  <si>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</si>
  <si>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</si>
  <si>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</si>
  <si>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</si>
  <si>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</si>
  <si>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</si>
  <si>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</si>
  <si>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</si>
  <si>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</si>
  <si>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</si>
  <si>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</si>
  <si>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</si>
  <si>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</si>
  <si>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</si>
  <si>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</si>
  <si>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</si>
  <si>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</si>
  <si>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</si>
  <si>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</si>
  <si>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</si>
  <si>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</si>
  <si>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</si>
  <si>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</si>
  <si>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</si>
  <si>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</si>
  <si>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</si>
  <si>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</si>
  <si>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</si>
  <si>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</si>
  <si>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</si>
  <si>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</si>
  <si>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</si>
  <si>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</si>
  <si>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</si>
  <si>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</si>
  <si>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</si>
  <si>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</si>
  <si>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</si>
  <si>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</si>
  <si>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</si>
  <si>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</si>
  <si>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</si>
  <si>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</si>
  <si>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</si>
  <si>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</si>
  <si>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</si>
  <si>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</si>
  <si>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</si>
  <si>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</si>
  <si>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</si>
  <si>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</si>
  <si>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</si>
  <si>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</si>
  <si>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</si>
  <si>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</si>
  <si>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</si>
  <si>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</si>
  <si>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</si>
  <si>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</si>
  <si>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</si>
  <si>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</si>
  <si>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</si>
  <si>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</si>
  <si>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</si>
  <si>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</si>
  <si>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</si>
  <si>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</si>
  <si>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</si>
  <si>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</si>
  <si>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</si>
  <si>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</si>
  <si>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</si>
  <si>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</si>
  <si>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</si>
  <si>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</si>
  <si>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</si>
  <si>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</si>
  <si>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</si>
  <si>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</si>
  <si>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</si>
  <si>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</si>
  <si>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</si>
  <si>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</si>
  <si>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</si>
  <si>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</si>
  <si>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</si>
  <si>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</si>
  <si>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</si>
  <si>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</si>
  <si>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</si>
  <si>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</si>
  <si>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</si>
  <si>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</si>
  <si>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</si>
  <si>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</si>
  <si>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</si>
  <si>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</si>
  <si>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</si>
  <si>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</si>
  <si>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</si>
  <si>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</si>
  <si>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</si>
  <si>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</si>
  <si>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</si>
  <si>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</si>
  <si>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</si>
  <si>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</si>
  <si>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</si>
  <si>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</si>
  <si>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</si>
  <si>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</si>
  <si>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</si>
  <si>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</si>
  <si>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</si>
  <si>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</si>
  <si>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</si>
  <si>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</si>
  <si>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</si>
  <si>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</si>
  <si>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</si>
  <si>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</si>
  <si>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</si>
  <si>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</si>
  <si>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</si>
  <si>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</si>
  <si>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</si>
  <si>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</si>
  <si>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</si>
  <si>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</si>
  <si>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</si>
  <si>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</si>
  <si>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</si>
  <si>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</si>
  <si>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</si>
  <si>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</si>
  <si>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</si>
  <si>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</si>
  <si>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</si>
  <si>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</si>
  <si>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</si>
  <si>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</si>
  <si>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</si>
  <si>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</si>
  <si>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</si>
  <si>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</si>
  <si>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</si>
  <si>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</si>
  <si>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</si>
  <si>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</si>
  <si>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</si>
  <si>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</si>
  <si>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</si>
  <si>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</si>
  <si>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</si>
  <si>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</si>
  <si>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</si>
  <si>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</si>
  <si>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</si>
  <si>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</si>
  <si>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</si>
  <si>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</si>
  <si>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</si>
  <si>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</si>
  <si>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</si>
  <si>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</si>
  <si>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</si>
  <si>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</si>
  <si>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</si>
  <si>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</si>
  <si>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</si>
  <si>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</si>
  <si>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</si>
  <si>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</si>
  <si>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</si>
  <si>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</si>
  <si>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</si>
  <si>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</si>
  <si>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</si>
  <si>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</si>
  <si>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</si>
  <si>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</si>
  <si>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</si>
  <si>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</si>
  <si>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</si>
  <si>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</si>
  <si>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</si>
  <si>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</si>
  <si>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</si>
  <si>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</si>
  <si>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</si>
  <si>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</si>
  <si>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</si>
  <si>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</si>
  <si>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</si>
  <si>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</si>
  <si>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</si>
  <si>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</si>
  <si>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</si>
  <si>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</si>
  <si>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</si>
  <si>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</si>
  <si>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</si>
  <si>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</si>
  <si>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</si>
  <si>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</si>
  <si>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</si>
  <si>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</si>
  <si>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</si>
  <si>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</si>
  <si>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</si>
  <si>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</si>
  <si>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</si>
  <si>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</si>
  <si>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</si>
  <si>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</si>
  <si>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</si>
  <si>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</si>
  <si>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</si>
  <si>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</si>
  <si>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</si>
  <si>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</si>
  <si>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</si>
  <si>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</si>
  <si>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</si>
  <si>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</si>
  <si>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</si>
  <si>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</si>
  <si>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</si>
  <si>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</si>
  <si>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</si>
  <si>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</si>
  <si>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</si>
  <si>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</si>
  <si>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</si>
  <si>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</si>
  <si>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</si>
  <si>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</si>
  <si>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</si>
  <si>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</si>
  <si>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</si>
  <si>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</si>
  <si>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</si>
  <si>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</si>
  <si>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</si>
  <si>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</si>
  <si>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</si>
  <si>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</si>
  <si>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</si>
  <si>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</si>
  <si>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</si>
  <si>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</si>
  <si>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</si>
  <si>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</si>
  <si>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</si>
  <si>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</si>
  <si>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</si>
  <si>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</si>
  <si>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</si>
  <si>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</si>
  <si>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</si>
  <si>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</si>
  <si>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</si>
  <si>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</si>
  <si>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</si>
  <si>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</si>
  <si>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</si>
  <si>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</si>
  <si>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</si>
  <si>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</si>
  <si>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</si>
  <si>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</si>
  <si>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</si>
  <si>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</si>
  <si>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</si>
  <si>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</si>
  <si>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</si>
  <si>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</si>
  <si>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</si>
  <si>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</si>
  <si>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</si>
  <si>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</si>
  <si>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</si>
  <si>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</si>
  <si>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</si>
  <si>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</si>
  <si>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</si>
  <si>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</si>
  <si>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</si>
  <si>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</si>
  <si>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</si>
  <si>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</si>
  <si>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</si>
  <si>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</si>
  <si>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</si>
  <si>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</si>
  <si>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</si>
  <si>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</si>
  <si>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</si>
  <si>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</si>
  <si>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</si>
  <si>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</si>
  <si>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</si>
  <si>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</si>
  <si>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</si>
  <si>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</si>
  <si>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</si>
  <si>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</si>
  <si>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</si>
  <si>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</si>
  <si>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</si>
  <si>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</si>
  <si>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</si>
  <si>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</si>
  <si>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</si>
  <si>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</si>
  <si>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</si>
  <si>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</si>
  <si>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</si>
  <si>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</si>
  <si>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</si>
  <si>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</si>
  <si>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</si>
  <si>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</si>
  <si>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</si>
  <si>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</si>
  <si>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</si>
  <si>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</si>
  <si>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</si>
  <si>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</si>
  <si>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</si>
  <si>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</si>
  <si>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</si>
  <si>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</si>
  <si>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</si>
  <si>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</si>
  <si>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</si>
  <si>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</si>
  <si>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</si>
  <si>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</si>
  <si>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</si>
  <si>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</si>
  <si>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</si>
  <si>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</si>
  <si>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</si>
  <si>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</si>
  <si>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</si>
  <si>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</si>
  <si>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</si>
  <si>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</si>
  <si>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</si>
  <si>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</si>
  <si>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</si>
  <si>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</si>
  <si>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</si>
  <si>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</si>
  <si>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</si>
  <si>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</si>
  <si>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</si>
  <si>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</si>
  <si>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</si>
  <si>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</si>
  <si>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</si>
  <si>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</si>
  <si>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</si>
  <si>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</si>
  <si>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</si>
  <si>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</si>
  <si>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</si>
  <si>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</si>
  <si>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</si>
  <si>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</si>
  <si>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</si>
  <si>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</si>
  <si>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</si>
  <si>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</si>
  <si>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</si>
  <si>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</si>
  <si>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</si>
  <si>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</si>
  <si>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</si>
  <si>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</si>
  <si>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</si>
  <si>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</si>
  <si>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</si>
  <si>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</si>
  <si>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</si>
  <si>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</si>
  <si>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</si>
  <si>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</si>
  <si>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</si>
  <si>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</si>
  <si>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</si>
  <si>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</si>
  <si>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</si>
  <si>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</si>
  <si>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</si>
  <si>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</si>
  <si>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</si>
  <si>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</si>
  <si>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</si>
  <si>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</si>
  <si>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</si>
  <si>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</si>
  <si>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</si>
  <si>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</si>
  <si>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</si>
  <si>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</si>
  <si>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</si>
  <si>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</si>
  <si>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</si>
  <si>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</si>
  <si>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</si>
  <si>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</si>
  <si>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</si>
  <si>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</si>
  <si>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</si>
  <si>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</si>
  <si>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</si>
  <si>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</si>
  <si>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</si>
  <si>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</si>
  <si>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</si>
  <si>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</si>
  <si>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</si>
  <si>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</si>
  <si>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</si>
  <si>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</si>
  <si>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</si>
  <si>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</si>
  <si>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</si>
  <si>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</si>
  <si>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</si>
  <si>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</si>
  <si>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</si>
  <si>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</si>
  <si>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</si>
  <si>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</si>
  <si>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</si>
  <si>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</si>
  <si>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</si>
  <si>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</si>
  <si>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</si>
  <si>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</si>
  <si>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</si>
  <si>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</si>
  <si>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</si>
  <si>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</si>
  <si>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</si>
  <si>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</si>
  <si>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</si>
  <si>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</si>
  <si>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</si>
  <si>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</si>
  <si>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</si>
  <si>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</si>
  <si>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</si>
  <si>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</si>
  <si>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</si>
  <si>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</si>
  <si>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</si>
  <si>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</si>
  <si>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</si>
  <si>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</si>
  <si>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</si>
  <si>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</si>
  <si>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</si>
  <si>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</si>
  <si>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</si>
  <si>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</si>
  <si>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</si>
  <si>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</si>
  <si>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</si>
  <si>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</si>
  <si>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</si>
  <si>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</si>
  <si>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</si>
  <si>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</si>
  <si>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</si>
  <si>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</si>
  <si>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</si>
  <si>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</si>
  <si>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</si>
  <si>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</si>
  <si>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</si>
  <si>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</si>
  <si>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</si>
  <si>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</si>
  <si>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</si>
  <si>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</si>
  <si>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</si>
  <si>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</si>
  <si>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</si>
  <si>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</si>
  <si>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</si>
  <si>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</si>
  <si>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</si>
  <si>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</si>
  <si>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</si>
  <si>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</si>
  <si>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</si>
  <si>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</si>
  <si>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</si>
  <si>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</si>
  <si>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</si>
  <si>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</si>
  <si>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</si>
  <si>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</si>
  <si>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</si>
  <si>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</si>
  <si>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</si>
  <si>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</si>
  <si>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</si>
  <si>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</si>
  <si>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</si>
  <si>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</si>
  <si>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</si>
  <si>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</si>
  <si>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</si>
  <si>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</si>
  <si>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</si>
  <si>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</si>
  <si>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</si>
  <si>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</si>
  <si>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</si>
  <si>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</si>
  <si>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</si>
  <si>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</si>
  <si>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</si>
  <si>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</si>
  <si>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</si>
  <si>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</si>
  <si>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</si>
  <si>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</si>
  <si>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</si>
  <si>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</si>
  <si>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</si>
  <si>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</si>
  <si>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</si>
  <si>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</si>
  <si>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</si>
  <si>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</si>
  <si>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</si>
  <si>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</si>
  <si>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</si>
  <si>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</si>
  <si>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</si>
  <si>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</si>
  <si>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</si>
  <si>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</si>
  <si>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</si>
  <si>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</si>
  <si>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</si>
  <si>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</si>
  <si>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</si>
  <si>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</si>
  <si>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</si>
  <si>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</si>
  <si>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</si>
  <si>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</si>
  <si>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</si>
  <si>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</si>
  <si>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</si>
  <si>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</si>
  <si>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</si>
  <si>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</si>
  <si>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</si>
  <si>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</si>
  <si>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</si>
  <si>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</si>
  <si>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</si>
  <si>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</si>
  <si>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</si>
  <si>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</si>
  <si>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</si>
  <si>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</si>
  <si>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</si>
  <si>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</si>
  <si>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</si>
  <si>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</si>
  <si>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</si>
  <si>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</si>
  <si>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</si>
  <si>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</si>
  <si>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</si>
  <si>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</si>
  <si>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</si>
  <si>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</si>
  <si>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</si>
  <si>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</si>
  <si>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</si>
  <si>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</si>
  <si>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</si>
  <si>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</si>
  <si>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</si>
  <si>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</si>
  <si>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</si>
  <si>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</si>
  <si>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</si>
  <si>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</si>
  <si>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</si>
  <si>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</si>
  <si>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</si>
  <si>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</si>
  <si>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</si>
  <si>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</si>
  <si>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</si>
  <si>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</si>
  <si>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</si>
  <si>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</si>
  <si>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</si>
  <si>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</si>
  <si>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</si>
  <si>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</si>
  <si>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</si>
  <si>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</si>
  <si>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</si>
  <si>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</si>
  <si>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</si>
  <si>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</si>
  <si>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</si>
  <si>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</si>
  <si>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</si>
  <si>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</si>
  <si>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</si>
  <si>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</si>
  <si>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</si>
  <si>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</si>
  <si>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</si>
  <si>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</si>
  <si>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</si>
  <si>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</si>
  <si>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</si>
  <si>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</si>
  <si>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</si>
  <si>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</si>
  <si>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</si>
  <si>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</si>
  <si>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</si>
  <si>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</si>
  <si>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</si>
  <si>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</si>
  <si>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</si>
  <si>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</si>
  <si>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</si>
  <si>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</si>
  <si>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</si>
  <si>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</si>
  <si>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</si>
  <si>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</si>
  <si>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</si>
  <si>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</si>
  <si>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</si>
  <si>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</si>
  <si>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</si>
  <si>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</si>
  <si>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</si>
  <si>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</si>
  <si>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</si>
  <si>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</si>
  <si>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</si>
  <si>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</si>
  <si>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</si>
  <si>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</si>
  <si>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</si>
  <si>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</si>
  <si>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</si>
  <si>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</si>
  <si>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</si>
  <si>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</si>
  <si>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</si>
  <si>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</si>
  <si>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</si>
  <si>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</si>
  <si>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</si>
  <si>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</si>
  <si>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</si>
  <si>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</si>
  <si>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</si>
  <si>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</si>
  <si>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</si>
  <si>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</si>
  <si>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</si>
  <si>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</si>
  <si>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</si>
  <si>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</si>
  <si>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</si>
  <si>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</si>
  <si>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</si>
  <si>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</si>
  <si>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</si>
  <si>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</si>
  <si>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</si>
  <si>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</si>
  <si>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</si>
  <si>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</si>
  <si>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</si>
  <si>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</si>
  <si>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</si>
  <si>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</si>
  <si>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</si>
  <si>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</si>
  <si>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</si>
  <si>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</si>
  <si>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</si>
  <si>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</si>
  <si>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</si>
  <si>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</si>
  <si>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</si>
  <si>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</si>
  <si>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</si>
  <si>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</si>
  <si>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</si>
  <si>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</si>
  <si>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</si>
  <si>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</si>
  <si>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</si>
  <si>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</si>
  <si>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</si>
  <si>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</si>
  <si>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</si>
  <si>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</si>
  <si>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</si>
  <si>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</si>
  <si>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</si>
  <si>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</si>
  <si>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</si>
  <si>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</si>
  <si>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</si>
  <si>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</si>
  <si>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</si>
  <si>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</si>
  <si>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</si>
  <si>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</si>
  <si>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</si>
  <si>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</si>
  <si>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</si>
  <si>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</si>
  <si>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</si>
  <si>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</si>
  <si>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</si>
  <si>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</si>
  <si>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</si>
  <si>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</si>
  <si>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</si>
  <si>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</si>
  <si>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</si>
  <si>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</si>
  <si>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</si>
  <si>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</si>
  <si>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</si>
  <si>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</si>
  <si>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</si>
  <si>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</si>
  <si>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</si>
  <si>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</si>
  <si>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</si>
  <si>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</si>
  <si>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</si>
  <si>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</si>
  <si>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</si>
  <si>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</si>
  <si>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</si>
  <si>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</si>
  <si>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</si>
  <si>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</si>
  <si>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</si>
  <si>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</si>
  <si>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</si>
  <si>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</si>
  <si>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</si>
  <si>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</si>
  <si>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</si>
  <si>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</si>
  <si>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</si>
  <si>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</si>
  <si>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</si>
  <si>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</si>
  <si>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</si>
  <si>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</si>
  <si>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</si>
  <si>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</si>
  <si>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</si>
  <si>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</si>
  <si>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</si>
  <si>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</si>
  <si>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</si>
  <si>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</si>
  <si>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</si>
  <si>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</si>
  <si>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</si>
  <si>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</si>
  <si>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</si>
  <si>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</si>
  <si>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</si>
  <si>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</si>
  <si>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</si>
  <si>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</si>
  <si>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</si>
  <si>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</si>
  <si>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</si>
  <si>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</si>
  <si>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</si>
  <si>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</si>
  <si>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</si>
  <si>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</si>
  <si>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</si>
  <si>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</si>
  <si>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</si>
  <si>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</si>
  <si>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</si>
  <si>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</si>
  <si>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</si>
  <si>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</si>
  <si>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</si>
  <si>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</si>
  <si>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</si>
  <si>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</si>
  <si>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</si>
  <si>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</si>
  <si>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</si>
  <si>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</si>
  <si>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</si>
  <si>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</si>
  <si>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</si>
  <si>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</si>
  <si>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</si>
  <si>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</si>
  <si>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</si>
  <si>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</si>
  <si>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</si>
  <si>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</si>
  <si>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</si>
  <si>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</si>
  <si>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</si>
  <si>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</si>
  <si>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</si>
  <si>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</si>
  <si>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</si>
  <si>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</si>
  <si>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</si>
  <si>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</si>
  <si>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</si>
  <si>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</si>
  <si>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</si>
  <si>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</si>
  <si>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</si>
  <si>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</si>
  <si>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</si>
  <si>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</si>
  <si>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</si>
  <si>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</si>
  <si>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</si>
  <si>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</si>
  <si>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</si>
  <si>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</si>
  <si>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</si>
  <si>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</si>
  <si>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</si>
  <si>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</si>
  <si>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</si>
  <si>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</si>
  <si>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</si>
  <si>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</si>
  <si>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</si>
  <si>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</si>
  <si>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</si>
  <si>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</si>
  <si>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</si>
  <si>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</si>
  <si>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</si>
  <si>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</si>
  <si>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</si>
  <si>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</si>
  <si>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</si>
  <si>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</si>
  <si>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</si>
  <si>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</si>
  <si>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</si>
  <si>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</si>
  <si>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</si>
  <si>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</si>
  <si>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</si>
  <si>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</si>
  <si>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</si>
  <si>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</si>
  <si>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</si>
  <si>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</si>
  <si>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</si>
  <si>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</si>
  <si>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</si>
  <si>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</si>
  <si>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</si>
  <si>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</si>
  <si>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</si>
  <si>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</si>
  <si>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</si>
  <si>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</si>
  <si>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</si>
  <si>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</si>
  <si>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</si>
  <si>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</si>
  <si>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</si>
  <si>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</si>
  <si>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</si>
  <si>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</si>
  <si>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</si>
  <si>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</si>
  <si>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</si>
  <si>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</si>
  <si>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</si>
  <si>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</si>
  <si>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</si>
  <si>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</si>
  <si>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</si>
  <si>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</si>
  <si>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</si>
  <si>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</si>
  <si>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</si>
  <si>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</si>
  <si>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</si>
  <si>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</si>
  <si>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</si>
  <si>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</si>
  <si>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</si>
  <si>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</si>
  <si>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</si>
  <si>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</si>
  <si>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</si>
  <si>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</si>
  <si>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</si>
  <si>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</si>
  <si>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</si>
  <si>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</si>
  <si>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</si>
  <si>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</si>
  <si>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</si>
  <si>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</si>
  <si>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</si>
  <si>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</si>
  <si>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</si>
  <si>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</si>
  <si>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</si>
  <si>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</si>
  <si>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</si>
  <si>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</si>
  <si>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</si>
  <si>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</si>
  <si>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</si>
  <si>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</si>
  <si>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</si>
  <si>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</si>
  <si>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</si>
  <si>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</si>
  <si>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</si>
  <si>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</si>
  <si>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</si>
  <si>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</si>
  <si>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</si>
  <si>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</si>
  <si>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</si>
  <si>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</si>
  <si>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</si>
  <si>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</si>
  <si>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</si>
  <si>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</si>
  <si>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</si>
  <si>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</si>
  <si>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</si>
  <si>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</si>
  <si>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</si>
  <si>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</si>
  <si>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</si>
  <si>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</si>
  <si>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</si>
  <si>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</si>
  <si>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</si>
  <si>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</si>
  <si>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</si>
  <si>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</si>
  <si>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</si>
  <si>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</si>
  <si>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</si>
  <si>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</si>
  <si>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</si>
  <si>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</si>
  <si>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</si>
  <si>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</si>
  <si>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</si>
  <si>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</si>
  <si>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</si>
  <si>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</si>
  <si>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</si>
  <si>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</si>
  <si>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</si>
  <si>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</si>
  <si>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</si>
  <si>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</si>
  <si>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</si>
  <si>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</si>
  <si>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</si>
  <si>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</si>
  <si>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</si>
  <si>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</si>
  <si>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</si>
  <si>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</si>
  <si>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</si>
  <si>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</si>
  <si>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</si>
  <si>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</si>
  <si>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</si>
  <si>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</si>
  <si>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</si>
  <si>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</si>
  <si>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</si>
  <si>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</si>
  <si>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</si>
  <si>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</si>
  <si>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</si>
  <si>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</si>
  <si>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</si>
  <si>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</si>
  <si>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</si>
  <si>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</si>
  <si>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</si>
  <si>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</si>
  <si>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</si>
  <si>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</si>
  <si>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</si>
  <si>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</si>
  <si>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</si>
  <si>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</si>
  <si>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</si>
  <si>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</si>
  <si>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</si>
  <si>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</si>
  <si>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</si>
  <si>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</si>
  <si>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</si>
  <si>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</si>
  <si>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</si>
  <si>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</si>
  <si>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</si>
  <si>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</si>
  <si>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</si>
  <si>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</si>
  <si>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</si>
  <si>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</si>
  <si>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</si>
  <si>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</si>
  <si>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</si>
  <si>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</si>
  <si>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</si>
  <si>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</si>
  <si>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</si>
  <si>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</si>
  <si>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</si>
  <si>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</si>
  <si>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</si>
  <si>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</si>
  <si>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</si>
  <si>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</si>
  <si>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</si>
  <si>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</si>
  <si>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</si>
  <si>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</si>
  <si>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</si>
  <si>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</si>
  <si>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</si>
  <si>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</si>
  <si>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</si>
  <si>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</si>
  <si>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</si>
  <si>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</si>
  <si>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</si>
  <si>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</si>
  <si>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</si>
  <si>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</si>
  <si>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</si>
  <si>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</si>
  <si>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</si>
  <si>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</si>
  <si>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</si>
  <si>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</si>
  <si>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</si>
  <si>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</si>
  <si>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</si>
  <si>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</si>
  <si>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</si>
  <si>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</si>
  <si>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</si>
  <si>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</si>
  <si>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</si>
  <si>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</si>
  <si>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</si>
  <si>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</si>
  <si>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</si>
  <si>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</si>
  <si>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</si>
  <si>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</si>
  <si>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</si>
  <si>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</si>
  <si>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</si>
  <si>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</si>
  <si>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</si>
  <si>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</si>
  <si>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</si>
  <si>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</si>
  <si>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</si>
  <si>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</si>
  <si>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</si>
  <si>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</si>
  <si>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</si>
  <si>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</si>
  <si>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</si>
  <si>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</si>
  <si>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</si>
  <si>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</si>
  <si>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</si>
  <si>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</si>
  <si>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</si>
  <si>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</si>
  <si>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</si>
  <si>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</si>
  <si>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</si>
  <si>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</si>
  <si>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</si>
  <si>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</si>
  <si>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</si>
  <si>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</si>
  <si>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</si>
  <si>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</si>
  <si>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</si>
  <si>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</si>
  <si>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</si>
  <si>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</si>
  <si>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</si>
  <si>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</si>
  <si>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</si>
  <si>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</si>
  <si>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</si>
  <si>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</si>
  <si>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</si>
  <si>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</si>
  <si>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</si>
  <si>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</si>
  <si>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</si>
  <si>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</si>
  <si>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</si>
  <si>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</si>
  <si>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</si>
  <si>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</si>
  <si>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</si>
  <si>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</si>
  <si>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</si>
  <si>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</si>
  <si>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</si>
  <si>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</si>
  <si>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</si>
  <si>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</si>
  <si>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</si>
  <si>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</si>
  <si>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</si>
  <si>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</si>
  <si>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</si>
  <si>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</si>
  <si>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</si>
  <si>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</si>
  <si>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</si>
  <si>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</si>
  <si>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</si>
  <si>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</si>
  <si>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</si>
  <si>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</si>
  <si>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</si>
  <si>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</si>
  <si>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</si>
  <si>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</si>
  <si>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</si>
  <si>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</si>
  <si>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</si>
  <si>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</si>
  <si>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</si>
  <si>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</si>
  <si>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</si>
  <si>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</si>
  <si>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</si>
  <si>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</si>
  <si>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</si>
  <si>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</si>
  <si>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</si>
  <si>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</si>
  <si>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</si>
  <si>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</si>
  <si>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</si>
  <si>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</si>
  <si>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</si>
  <si>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</si>
  <si>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</si>
  <si>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</si>
  <si>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</si>
  <si>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</si>
  <si>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</si>
  <si>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</si>
  <si>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</si>
  <si>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</si>
  <si>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</si>
  <si>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</si>
  <si>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</si>
  <si>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</si>
  <si>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</si>
  <si>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</si>
  <si>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</si>
  <si>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</si>
  <si>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</si>
  <si>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</si>
  <si>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</si>
  <si>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</si>
  <si>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</si>
  <si>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</si>
  <si>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</si>
  <si>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</si>
  <si>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</si>
  <si>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</si>
  <si>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</si>
  <si>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</si>
  <si>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</si>
  <si>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</si>
  <si>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</si>
  <si>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</si>
  <si>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</si>
  <si>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</si>
  <si>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</si>
  <si>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</si>
  <si>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</si>
  <si>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</si>
  <si>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</si>
  <si>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</si>
  <si>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</si>
  <si>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</si>
  <si>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</si>
  <si>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</si>
  <si>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</si>
  <si>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</si>
  <si>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</si>
  <si>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</si>
  <si>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</si>
  <si>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</si>
  <si>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</si>
  <si>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</si>
  <si>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</si>
  <si>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</si>
  <si>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</si>
  <si>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</si>
  <si>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</si>
  <si>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</si>
  <si>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</si>
  <si>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</si>
  <si>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</si>
  <si>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</si>
  <si>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</si>
  <si>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</si>
  <si>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</si>
  <si>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</si>
  <si>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</si>
  <si>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</si>
  <si>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</si>
  <si>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</si>
  <si>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</si>
  <si>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</si>
  <si>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</si>
  <si>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</si>
  <si>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</si>
  <si>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</si>
  <si>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</si>
  <si>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</si>
  <si>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</si>
  <si>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</si>
  <si>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</si>
  <si>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</si>
  <si>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</si>
  <si>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</si>
  <si>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</si>
  <si>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</si>
  <si>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</si>
  <si>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</si>
  <si>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</si>
  <si>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</si>
  <si>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</si>
  <si>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</si>
  <si>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</si>
  <si>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</si>
  <si>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</si>
  <si>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</si>
  <si>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</si>
  <si>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</si>
  <si>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</si>
  <si>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</si>
  <si>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</si>
  <si>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</si>
  <si>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</si>
  <si>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</si>
  <si>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</si>
  <si>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</si>
  <si>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</si>
  <si>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</si>
  <si>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</si>
  <si>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</si>
  <si>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</si>
  <si>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</si>
  <si>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</si>
  <si>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</si>
  <si>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</si>
  <si>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</si>
  <si>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</si>
  <si>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</si>
  <si>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</si>
  <si>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</si>
  <si>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</si>
  <si>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</si>
  <si>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</si>
  <si>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</si>
  <si>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</si>
  <si>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</si>
  <si>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</si>
  <si>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</si>
  <si>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</si>
  <si>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</si>
  <si>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</si>
  <si>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</si>
  <si>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</si>
  <si>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</si>
  <si>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</si>
  <si>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</si>
  <si>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</si>
  <si>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</si>
  <si>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</si>
  <si>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</si>
  <si>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</si>
  <si>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</si>
  <si>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</si>
  <si>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</si>
  <si>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</si>
  <si>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</si>
  <si>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</si>
  <si>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</si>
  <si>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</si>
  <si>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</si>
  <si>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</si>
  <si>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</si>
  <si>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</si>
  <si>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</si>
  <si>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</si>
  <si>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</si>
  <si>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</si>
  <si>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</si>
  <si>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</si>
  <si>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</si>
  <si>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</si>
  <si>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</si>
  <si>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</si>
  <si>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</si>
  <si>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</si>
  <si>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</si>
  <si>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</si>
  <si>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</si>
  <si>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</si>
  <si>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</si>
  <si>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</si>
  <si>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</si>
  <si>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</si>
  <si>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</si>
  <si>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</si>
  <si>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</si>
  <si>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</si>
  <si>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</si>
  <si>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</si>
  <si>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</si>
  <si>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</si>
  <si>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</si>
  <si>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</si>
  <si>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</si>
  <si>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</si>
  <si>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</si>
  <si>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</si>
  <si>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</si>
  <si>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</si>
  <si>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</si>
  <si>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</si>
  <si>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</si>
  <si>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</si>
  <si>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</si>
  <si>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</si>
  <si>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</si>
  <si>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</si>
  <si>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</si>
  <si>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</si>
  <si>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</si>
  <si>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</si>
  <si>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</si>
  <si>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</si>
  <si>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</si>
  <si>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</si>
  <si>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</si>
  <si>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</si>
  <si>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</si>
  <si>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</si>
  <si>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</si>
  <si>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</si>
  <si>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</si>
  <si>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</si>
  <si>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</si>
  <si>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</si>
  <si>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</si>
  <si>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</si>
  <si>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</si>
  <si>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</si>
  <si>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</si>
  <si>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</si>
  <si>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</si>
  <si>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</si>
  <si>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</si>
  <si>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</si>
  <si>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</si>
  <si>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</si>
  <si>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</si>
  <si>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</si>
  <si>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</si>
  <si>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</si>
  <si>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</si>
  <si>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</si>
  <si>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</si>
  <si>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</si>
  <si>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</si>
  <si>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</si>
  <si>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</si>
  <si>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</si>
  <si>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</si>
  <si>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</si>
  <si>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</si>
  <si>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</si>
  <si>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</si>
  <si>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</si>
  <si>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</si>
  <si>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</si>
  <si>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</si>
  <si>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</si>
  <si>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</si>
  <si>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</si>
  <si>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</si>
  <si>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</si>
  <si>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</si>
  <si>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</si>
  <si>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</si>
  <si>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</si>
  <si>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</si>
  <si>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</si>
  <si>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</si>
  <si>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</si>
  <si>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</si>
  <si>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</si>
  <si>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</si>
  <si>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</si>
  <si>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</si>
  <si>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</si>
  <si>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</si>
  <si>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</si>
  <si>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</si>
  <si>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</si>
  <si>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</si>
  <si>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</si>
  <si>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</si>
  <si>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</si>
  <si>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</si>
  <si>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</si>
  <si>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</si>
  <si>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</si>
  <si>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</si>
  <si>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</si>
  <si>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</si>
  <si>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</si>
  <si>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</si>
  <si>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</si>
  <si>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</si>
  <si>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</si>
  <si>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</si>
  <si>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</si>
  <si>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</si>
  <si>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</si>
  <si>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</si>
  <si>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</si>
  <si>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</si>
  <si>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</si>
  <si>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</si>
  <si>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</si>
  <si>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</si>
  <si>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</si>
  <si>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</si>
  <si>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</si>
  <si>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</si>
  <si>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</si>
  <si>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</si>
  <si>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</si>
  <si>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</si>
  <si>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</si>
  <si>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</si>
  <si>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</si>
  <si>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</si>
  <si>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</si>
  <si>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</si>
  <si>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</si>
  <si>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</si>
  <si>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</si>
  <si>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</si>
  <si>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</si>
  <si>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</si>
  <si>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</si>
  <si>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</si>
  <si>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</si>
  <si>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</si>
  <si>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</si>
  <si>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</si>
  <si>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</si>
  <si>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</si>
  <si>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</si>
  <si>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</si>
  <si>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</si>
  <si>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</si>
  <si>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</si>
  <si>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</si>
  <si>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</si>
  <si>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</si>
  <si>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</si>
  <si>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</si>
  <si>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</si>
  <si>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</si>
  <si>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</si>
  <si>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</si>
  <si>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</si>
  <si>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</si>
  <si>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</si>
  <si>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</si>
  <si>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</si>
  <si>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</si>
  <si>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</si>
  <si>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</si>
  <si>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</si>
  <si>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</si>
  <si>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</si>
  <si>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</si>
  <si>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</si>
  <si>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</si>
  <si>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</si>
  <si>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</si>
  <si>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</si>
  <si>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</si>
  <si>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</si>
  <si>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</si>
  <si>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</si>
  <si>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</si>
  <si>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</si>
  <si>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</si>
  <si>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</si>
  <si>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</si>
  <si>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</si>
  <si>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</si>
  <si>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</si>
  <si>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</si>
  <si>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</si>
  <si>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</si>
  <si>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</si>
  <si>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</si>
  <si>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</si>
  <si>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</si>
  <si>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</si>
  <si>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</si>
  <si>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</si>
  <si>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</si>
  <si>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</si>
  <si>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</si>
  <si>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</si>
  <si>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</si>
  <si>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</si>
  <si>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</si>
  <si>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</si>
  <si>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</si>
  <si>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</si>
  <si>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</si>
  <si>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</si>
  <si>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</si>
  <si>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</si>
  <si>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</si>
  <si>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</si>
  <si>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</si>
  <si>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</si>
  <si>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</si>
  <si>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</si>
  <si>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</si>
  <si>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</si>
  <si>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</si>
  <si>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</si>
  <si>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</si>
  <si>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</si>
  <si>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</si>
  <si>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</si>
  <si>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</si>
  <si>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</si>
  <si>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</si>
  <si>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</si>
  <si>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</si>
  <si>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</si>
  <si>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</si>
  <si>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</si>
  <si>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</si>
  <si>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</si>
  <si>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</si>
  <si>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</si>
  <si>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</si>
  <si>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</si>
  <si>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</si>
  <si>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</si>
  <si>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</si>
  <si>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</si>
  <si>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</si>
  <si>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</si>
  <si>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</si>
  <si>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</si>
  <si>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</si>
  <si>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</si>
  <si>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</si>
  <si>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</si>
  <si>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</si>
  <si>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</si>
  <si>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</si>
  <si>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</si>
  <si>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</si>
  <si>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</si>
  <si>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</si>
  <si>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</si>
  <si>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</si>
  <si>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</si>
  <si>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</si>
  <si>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</si>
  <si>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</si>
  <si>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</si>
  <si>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</si>
  <si>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</si>
  <si>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</si>
  <si>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</si>
  <si>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</si>
  <si>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</si>
  <si>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</si>
  <si>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</si>
  <si>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</si>
  <si>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</si>
  <si>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</si>
  <si>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</si>
  <si>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</si>
  <si>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</si>
  <si>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</si>
  <si>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</si>
  <si>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</si>
  <si>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</si>
  <si>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</si>
  <si>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</si>
  <si>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</si>
  <si>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</si>
  <si>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</si>
  <si>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</si>
  <si>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</si>
  <si>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</si>
  <si>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</si>
  <si>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</si>
  <si>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</si>
  <si>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</si>
  <si>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</si>
  <si>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</si>
  <si>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</si>
  <si>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</si>
  <si>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</si>
  <si>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</si>
  <si>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</si>
  <si>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</si>
  <si>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</si>
  <si>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</si>
  <si>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</si>
  <si>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</si>
  <si>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</si>
  <si>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</si>
  <si>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</si>
  <si>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</si>
  <si>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</si>
  <si>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</si>
  <si>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</si>
  <si>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</si>
  <si>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</si>
  <si>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</si>
  <si>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</si>
  <si>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</si>
  <si>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</si>
  <si>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</si>
  <si>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</si>
  <si>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</si>
  <si>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</si>
  <si>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</si>
  <si>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</si>
  <si>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</si>
  <si>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</si>
  <si>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</si>
  <si>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</si>
  <si>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</si>
  <si>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</si>
  <si>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</si>
  <si>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</si>
  <si>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</si>
  <si>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</si>
  <si>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</si>
  <si>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</si>
  <si>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</si>
  <si>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</si>
  <si>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</si>
  <si>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</si>
  <si>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</si>
  <si>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</si>
  <si>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</si>
  <si>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</si>
  <si>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</si>
  <si>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</si>
  <si>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</si>
  <si>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</si>
  <si>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</si>
  <si>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</si>
  <si>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</si>
  <si>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</si>
  <si>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</si>
  <si>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</si>
  <si>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</si>
  <si>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</si>
  <si>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</si>
  <si>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</si>
  <si>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</si>
  <si>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</si>
  <si>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</si>
  <si>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</si>
  <si>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</si>
  <si>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</si>
  <si>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</si>
  <si>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</si>
  <si>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</si>
  <si>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</si>
  <si>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</si>
  <si>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</si>
  <si>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</si>
  <si>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</si>
  <si>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</si>
  <si>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</si>
  <si>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</si>
  <si>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</si>
  <si>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</si>
  <si>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</si>
  <si>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</si>
  <si>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</si>
  <si>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</si>
  <si>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</si>
  <si>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</si>
  <si>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</si>
  <si>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</si>
  <si>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</si>
  <si>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</si>
  <si>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</si>
  <si>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</si>
  <si>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</si>
  <si>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</si>
  <si>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</si>
  <si>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</si>
  <si>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</si>
  <si>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</si>
  <si>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</si>
  <si>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</si>
  <si>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</si>
  <si>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</si>
  <si>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</si>
  <si>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</si>
  <si>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</si>
  <si>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</si>
  <si>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</si>
  <si>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</si>
  <si>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</si>
  <si>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</si>
  <si>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</si>
  <si>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</si>
  <si>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</si>
  <si>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</si>
  <si>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</si>
  <si>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</si>
  <si>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</si>
  <si>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</si>
  <si>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</si>
  <si>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</si>
  <si>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</si>
  <si>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</si>
  <si>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</si>
  <si>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</si>
  <si>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</si>
  <si>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</si>
  <si>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</si>
  <si>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</si>
  <si>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</si>
  <si>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</si>
  <si>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</si>
  <si>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</si>
  <si>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</si>
  <si>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</si>
  <si>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</si>
  <si>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</si>
  <si>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</si>
  <si>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</si>
  <si>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</si>
  <si>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</si>
  <si>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</si>
  <si>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</si>
  <si>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</si>
  <si>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</si>
  <si>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</si>
  <si>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</si>
  <si>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</si>
  <si>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</si>
  <si>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</si>
  <si>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</si>
  <si>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</si>
  <si>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</si>
  <si>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</si>
  <si>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</si>
  <si>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</si>
  <si>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</si>
  <si>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</si>
  <si>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</si>
  <si>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</si>
  <si>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</si>
  <si>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</si>
  <si>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</si>
  <si>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</si>
  <si>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</si>
  <si>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</si>
  <si>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</si>
  <si>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</si>
  <si>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</si>
  <si>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</si>
  <si>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</si>
  <si>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</si>
  <si>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</si>
  <si>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</si>
  <si>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</si>
  <si>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</si>
  <si>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</si>
  <si>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</si>
  <si>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</si>
  <si>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</si>
  <si>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</si>
  <si>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</si>
  <si>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</si>
  <si>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</si>
  <si>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</si>
  <si>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</si>
  <si>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</si>
  <si>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</si>
  <si>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</si>
  <si>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</si>
  <si>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</si>
  <si>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</si>
  <si>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</si>
  <si>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</si>
  <si>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</si>
  <si>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</si>
  <si>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</si>
  <si>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</si>
  <si>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</si>
  <si>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</si>
  <si>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</si>
  <si>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</si>
  <si>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</si>
  <si>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</si>
  <si>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</si>
  <si>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</si>
  <si>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</si>
  <si>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</si>
  <si>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</si>
  <si>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</si>
  <si>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</si>
  <si>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</si>
  <si>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</si>
  <si>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</si>
  <si>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</si>
  <si>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</si>
  <si>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</si>
  <si>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</si>
  <si>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</si>
  <si>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</si>
  <si>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</si>
  <si>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</si>
  <si>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</si>
  <si>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</si>
  <si>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</si>
  <si>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</si>
  <si>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</si>
  <si>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</si>
  <si>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</si>
  <si>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</si>
  <si>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</si>
  <si>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</si>
  <si>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</si>
  <si>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</si>
  <si>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</si>
  <si>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</si>
  <si>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</si>
  <si>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</si>
  <si>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</si>
  <si>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</si>
  <si>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</si>
  <si>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</si>
  <si>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</si>
  <si>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</si>
  <si>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</si>
  <si>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</si>
  <si>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</si>
  <si>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</si>
  <si>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</si>
  <si>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</si>
  <si>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</si>
  <si>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</si>
  <si>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</si>
  <si>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</si>
  <si>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</si>
  <si>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</si>
  <si>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</si>
  <si>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</si>
  <si>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</si>
  <si>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</si>
  <si>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</si>
  <si>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</si>
  <si>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</si>
  <si>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</si>
  <si>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</si>
  <si>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</si>
  <si>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</si>
  <si>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</si>
  <si>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</si>
  <si>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</si>
  <si>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</si>
  <si>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</si>
  <si>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</si>
  <si>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</si>
  <si>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</si>
  <si>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</si>
  <si>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</si>
  <si>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</si>
  <si>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</si>
  <si>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</si>
  <si>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</si>
  <si>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</si>
  <si>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</si>
  <si>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</si>
  <si>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</si>
  <si>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</si>
  <si>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</si>
  <si>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</si>
  <si>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</si>
  <si>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</si>
  <si>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</si>
  <si>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</si>
  <si>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</si>
  <si>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</si>
  <si>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</si>
  <si>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</si>
  <si>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</si>
  <si>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</si>
  <si>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</si>
  <si>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</si>
  <si>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</si>
  <si>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</si>
  <si>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</si>
  <si>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</si>
  <si>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</si>
  <si>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</si>
  <si>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</si>
  <si>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</si>
  <si>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</si>
  <si>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</si>
  <si>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</si>
  <si>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</si>
  <si>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</si>
  <si>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</si>
  <si>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</si>
  <si>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</si>
  <si>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</si>
  <si>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</si>
  <si>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</si>
  <si>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</si>
  <si>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</si>
  <si>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</si>
  <si>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</si>
  <si>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</si>
  <si>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</si>
  <si>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</si>
  <si>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</si>
  <si>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</si>
  <si>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</si>
  <si>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</si>
  <si>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</si>
  <si>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</si>
  <si>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</si>
  <si>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</si>
  <si>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</si>
  <si>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</si>
  <si>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</si>
  <si>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</si>
  <si>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</si>
  <si>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</si>
  <si>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</si>
  <si>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</si>
  <si>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</si>
  <si>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</si>
  <si>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</si>
  <si>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</si>
  <si>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</si>
  <si>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</si>
  <si>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</si>
  <si>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</si>
  <si>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</si>
  <si>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</si>
  <si>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</si>
  <si>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</si>
  <si>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</si>
  <si>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</si>
  <si>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</si>
  <si>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</si>
  <si>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</si>
  <si>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</si>
  <si>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</si>
  <si>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</si>
  <si>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</si>
  <si>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</si>
  <si>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</si>
  <si>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</si>
  <si>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</si>
  <si>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</si>
  <si>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</si>
  <si>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</si>
  <si>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</si>
  <si>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</si>
  <si>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</si>
  <si>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</si>
  <si>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</si>
  <si>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</si>
  <si>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</si>
  <si>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</si>
  <si>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</si>
  <si>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</si>
  <si>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</si>
  <si>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</si>
  <si>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</si>
  <si>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</si>
  <si>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</si>
  <si>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</si>
  <si>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</si>
  <si>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</si>
  <si>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</si>
  <si>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</si>
  <si>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</si>
  <si>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</si>
  <si>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</si>
  <si>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</si>
  <si>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</si>
  <si>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</si>
  <si>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</si>
  <si>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</si>
  <si>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</si>
  <si>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</si>
  <si>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</si>
  <si>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</si>
  <si>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</si>
  <si>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</si>
  <si>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</si>
  <si>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</si>
  <si>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</si>
  <si>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</si>
  <si>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</si>
  <si>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</si>
  <si>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</si>
  <si>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</si>
  <si>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</si>
  <si>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</si>
  <si>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</si>
  <si>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</si>
  <si>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</si>
  <si>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</si>
  <si>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</si>
  <si>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</si>
  <si>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</si>
  <si>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</si>
  <si>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</si>
  <si>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</si>
  <si>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</si>
  <si>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</si>
  <si>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</si>
  <si>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</si>
  <si>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</si>
  <si>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</si>
  <si>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</si>
  <si>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</si>
  <si>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</si>
  <si>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</si>
  <si>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</si>
  <si>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</si>
  <si>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</si>
  <si>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</si>
  <si>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</si>
  <si>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</si>
  <si>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</si>
  <si>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</si>
  <si>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</si>
  <si>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</si>
  <si>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</si>
  <si>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</si>
  <si>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</si>
  <si>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</si>
  <si>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</si>
  <si>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</si>
  <si>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</si>
  <si>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</si>
  <si>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</si>
  <si>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</si>
  <si>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</si>
  <si>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</si>
  <si>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</si>
  <si>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</si>
  <si>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</si>
  <si>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</si>
  <si>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</si>
  <si>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</si>
  <si>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</si>
  <si>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</si>
  <si>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</si>
  <si>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</si>
  <si>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</si>
  <si>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</si>
  <si>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</si>
  <si>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</si>
  <si>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</si>
  <si>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</si>
  <si>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</si>
  <si>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</si>
  <si>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</si>
  <si>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</si>
  <si>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</si>
  <si>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</si>
  <si>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</si>
  <si>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</si>
  <si>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</si>
  <si>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</si>
  <si>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</si>
  <si>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</si>
  <si>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</si>
  <si>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</si>
  <si>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</si>
  <si>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</si>
  <si>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</si>
  <si>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</si>
  <si>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</si>
  <si>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</si>
  <si>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</si>
  <si>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</si>
  <si>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</si>
  <si>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</si>
  <si>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</si>
  <si>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</si>
  <si>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</si>
  <si>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</si>
  <si>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</si>
  <si>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</si>
  <si>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</si>
  <si>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</si>
  <si>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</si>
  <si>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</si>
  <si>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</si>
  <si>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</si>
  <si>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</si>
  <si>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</si>
  <si>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</si>
  <si>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</si>
  <si>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</si>
  <si>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</si>
  <si>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</si>
  <si>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</si>
  <si>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</si>
  <si>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</si>
  <si>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</si>
  <si>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</si>
  <si>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</si>
  <si>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</si>
  <si>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</si>
  <si>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</si>
  <si>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</si>
  <si>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</si>
  <si>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</si>
  <si>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</si>
  <si>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</si>
  <si>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</si>
  <si>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</si>
  <si>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</si>
  <si>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</si>
  <si>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</si>
  <si>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</si>
  <si>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</si>
  <si>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</si>
  <si>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</si>
  <si>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</si>
  <si>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</si>
  <si>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</si>
  <si>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</si>
  <si>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</si>
  <si>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</si>
  <si>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</si>
  <si>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</si>
  <si>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</si>
  <si>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</si>
  <si>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</si>
  <si>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</si>
  <si>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</si>
  <si>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</si>
  <si>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</si>
  <si>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</si>
  <si>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</si>
  <si>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</si>
  <si>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</si>
  <si>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</si>
  <si>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</si>
  <si>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</si>
  <si>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</si>
  <si>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</si>
  <si>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</si>
  <si>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</si>
  <si>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</si>
  <si>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</si>
  <si>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</si>
  <si>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</si>
  <si>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</si>
  <si>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</si>
  <si>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</si>
  <si>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</si>
  <si>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</si>
  <si>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</si>
  <si>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</si>
  <si>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</si>
  <si>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</si>
  <si>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</si>
  <si>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</si>
  <si>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</si>
  <si>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</si>
  <si>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</si>
  <si>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</si>
  <si>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</si>
  <si>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</si>
  <si>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</si>
  <si>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</si>
  <si>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</si>
  <si>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</si>
  <si>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</si>
  <si>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</si>
  <si>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</si>
  <si>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</si>
  <si>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</si>
  <si>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</si>
  <si>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</si>
  <si>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</si>
  <si>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</si>
  <si>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</si>
  <si>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</si>
  <si>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</si>
  <si>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</si>
  <si>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</si>
  <si>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</si>
  <si>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</si>
  <si>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</si>
  <si>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</si>
  <si>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</si>
  <si>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</si>
  <si>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</si>
  <si>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</si>
  <si>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</si>
  <si>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</si>
  <si>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</si>
  <si>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</si>
  <si>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</si>
  <si>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</si>
  <si>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</si>
  <si>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</si>
  <si>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</si>
  <si>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</si>
  <si>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</si>
  <si>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</si>
  <si>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</si>
  <si>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</si>
  <si>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</si>
  <si>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</si>
  <si>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</si>
  <si>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</si>
  <si>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</si>
  <si>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</si>
  <si>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</si>
  <si>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</si>
  <si>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</si>
  <si>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</si>
  <si>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</si>
  <si>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</si>
  <si>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</si>
  <si>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</si>
  <si>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</si>
  <si>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</si>
  <si>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</si>
  <si>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</si>
  <si>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</si>
  <si>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</si>
  <si>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</si>
  <si>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</si>
  <si>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</si>
  <si>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</si>
  <si>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</si>
  <si>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</si>
  <si>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</si>
  <si>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</si>
  <si>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</si>
  <si>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</si>
  <si>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</si>
  <si>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</si>
  <si>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</si>
  <si>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</si>
  <si>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</si>
  <si>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</si>
  <si>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</si>
  <si>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</si>
  <si>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</si>
  <si>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</si>
  <si>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</si>
  <si>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</si>
  <si>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</si>
  <si>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</si>
  <si>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</si>
  <si>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</si>
  <si>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</si>
  <si>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</si>
  <si>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</si>
  <si>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</si>
  <si>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</si>
  <si>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</si>
  <si>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</si>
  <si>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</si>
  <si>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</si>
  <si>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</si>
  <si>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</si>
  <si>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</si>
  <si>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</si>
  <si>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</si>
  <si>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</si>
  <si>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</si>
  <si>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</si>
  <si>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</si>
  <si>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</si>
  <si>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</si>
  <si>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</si>
  <si>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</si>
  <si>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</si>
  <si>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</si>
  <si>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</si>
  <si>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</si>
  <si>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</si>
  <si>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</si>
  <si>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</si>
  <si>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</si>
  <si>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</si>
  <si>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</si>
  <si>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</si>
  <si>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</si>
  <si>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</si>
  <si>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</si>
  <si>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</si>
  <si>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</si>
  <si>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</si>
  <si>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</si>
  <si>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</si>
  <si>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</si>
  <si>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</si>
  <si>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</si>
  <si>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</si>
  <si>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</si>
  <si>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</si>
  <si>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</si>
  <si>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</si>
  <si>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</si>
  <si>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</si>
  <si>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</si>
  <si>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</si>
  <si>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</si>
  <si>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</si>
  <si>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</si>
  <si>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</si>
  <si>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</si>
  <si>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</si>
  <si>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</si>
  <si>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</si>
  <si>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</si>
  <si>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</si>
  <si>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</si>
  <si>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</si>
  <si>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</si>
  <si>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</si>
  <si>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</si>
  <si>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</si>
  <si>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</si>
  <si>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</si>
  <si>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</si>
  <si>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</si>
  <si>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</si>
  <si>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</si>
  <si>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</si>
  <si>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</si>
  <si>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</si>
  <si>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</si>
  <si>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</si>
  <si>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</si>
  <si>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</si>
  <si>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</si>
  <si>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</si>
  <si>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</si>
  <si>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</si>
  <si>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</si>
  <si>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</si>
  <si>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</si>
  <si>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</si>
  <si>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</si>
  <si>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</si>
  <si>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</si>
  <si>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</si>
  <si>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</si>
  <si>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</si>
  <si>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</si>
  <si>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</si>
  <si>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</si>
  <si>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</si>
  <si>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</si>
  <si>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</si>
  <si>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</si>
  <si>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</si>
  <si>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</si>
  <si>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</si>
  <si>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</si>
  <si>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</si>
  <si>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</si>
  <si>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</si>
  <si>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</si>
  <si>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</si>
  <si>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</si>
  <si>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</si>
  <si>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</si>
  <si>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</si>
  <si>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</si>
  <si>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</si>
  <si>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</si>
  <si>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</si>
  <si>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</si>
  <si>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</si>
  <si>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</si>
  <si>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</si>
  <si>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</si>
  <si>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</si>
  <si>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</si>
  <si>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</si>
  <si>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</si>
  <si>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</si>
  <si>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</si>
  <si>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</si>
  <si>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</si>
  <si>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</si>
  <si>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</si>
  <si>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</si>
  <si>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</si>
  <si>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</si>
  <si>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</si>
  <si>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</si>
  <si>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</si>
  <si>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</si>
  <si>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</si>
  <si>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</si>
  <si>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</si>
  <si>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</si>
  <si>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</si>
  <si>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</si>
  <si>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</si>
  <si>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</si>
  <si>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</si>
  <si>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</si>
  <si>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</si>
  <si>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</si>
  <si>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</si>
  <si>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</si>
  <si>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</si>
  <si>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</si>
  <si>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</si>
  <si>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</si>
  <si>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</si>
  <si>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</si>
  <si>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</si>
  <si>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</si>
  <si>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</si>
  <si>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</si>
  <si>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</si>
  <si>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</si>
  <si>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</si>
  <si>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</si>
  <si>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</si>
  <si>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</si>
  <si>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</si>
  <si>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</si>
  <si>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</si>
  <si>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</si>
  <si>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</si>
  <si>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</si>
  <si>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</si>
  <si>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</si>
  <si>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</si>
  <si>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</si>
  <si>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</si>
  <si>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</si>
  <si>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</si>
  <si>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</si>
  <si>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</si>
  <si>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</si>
  <si>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</si>
  <si>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</si>
  <si>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</si>
  <si>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</si>
  <si>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</si>
  <si>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</si>
  <si>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</si>
  <si>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</si>
  <si>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</si>
  <si>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</si>
  <si>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</si>
  <si>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</si>
  <si>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</si>
  <si>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</si>
  <si>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</si>
  <si>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</si>
  <si>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</si>
  <si>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</si>
  <si>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</si>
  <si>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</si>
  <si>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</si>
  <si>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</si>
  <si>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</si>
  <si>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</si>
  <si>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</si>
  <si>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</si>
  <si>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</si>
  <si>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</si>
  <si>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</si>
  <si>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</si>
  <si>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</si>
  <si>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</si>
  <si>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</si>
  <si>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</si>
  <si>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</si>
  <si>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</si>
  <si>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</si>
  <si>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</si>
  <si>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</si>
  <si>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</si>
  <si>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</si>
  <si>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</si>
  <si>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</si>
  <si>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</si>
  <si>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</si>
  <si>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</si>
  <si>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</si>
  <si>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</si>
  <si>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</si>
  <si>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</si>
  <si>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</si>
  <si>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</si>
  <si>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</si>
  <si>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</si>
  <si>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</si>
  <si>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</si>
  <si>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</si>
  <si>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</si>
  <si>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</si>
  <si>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</si>
  <si>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</si>
  <si>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</si>
  <si>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</si>
  <si>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</si>
  <si>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</si>
  <si>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</si>
  <si>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</si>
  <si>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</si>
  <si>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</si>
  <si>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</si>
  <si>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</si>
  <si>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</si>
  <si>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</si>
  <si>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</si>
  <si>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</si>
  <si>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</si>
  <si>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</si>
  <si>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</si>
  <si>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</si>
  <si>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</si>
  <si>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</si>
  <si>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</si>
  <si>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</si>
  <si>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</si>
  <si>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</si>
  <si>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</si>
  <si>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</si>
  <si>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</si>
  <si>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</si>
  <si>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</si>
  <si>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</si>
  <si>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</si>
  <si>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</si>
  <si>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</si>
  <si>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</si>
  <si>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</si>
  <si>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</si>
  <si>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</si>
  <si>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</si>
  <si>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</si>
  <si>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</si>
  <si>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</si>
  <si>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</si>
  <si>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</si>
  <si>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</si>
  <si>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</si>
  <si>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</si>
  <si>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</si>
  <si>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</si>
  <si>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</si>
  <si>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</si>
  <si>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</si>
  <si>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</si>
  <si>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</si>
  <si>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</si>
  <si>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</si>
  <si>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</si>
  <si>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</si>
  <si>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</si>
  <si>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</si>
  <si>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</si>
  <si>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</si>
  <si>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</si>
  <si>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</si>
  <si>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</si>
  <si>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</si>
  <si>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</si>
  <si>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</si>
  <si>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</si>
  <si>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</si>
  <si>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</si>
  <si>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</si>
  <si>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</si>
  <si>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</si>
  <si>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</si>
  <si>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</si>
  <si>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</si>
  <si>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</si>
  <si>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</si>
  <si>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</si>
  <si>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</si>
  <si>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</si>
  <si>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</si>
  <si>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</si>
  <si>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</si>
  <si>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</si>
  <si>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</si>
  <si>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</si>
  <si>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</si>
  <si>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</si>
  <si>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</si>
  <si>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</si>
  <si>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</si>
  <si>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</si>
  <si>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</si>
  <si>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</si>
  <si>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</si>
  <si>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</si>
  <si>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</si>
  <si>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</si>
  <si>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</si>
  <si>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</si>
  <si>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</si>
  <si>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</si>
  <si>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</si>
  <si>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</si>
  <si>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</si>
  <si>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</si>
  <si>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</si>
  <si>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</si>
  <si>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</si>
  <si>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</si>
  <si>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</si>
  <si>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</si>
  <si>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</si>
  <si>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</si>
  <si>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</si>
  <si>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</si>
  <si>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</si>
  <si>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</si>
  <si>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</si>
  <si>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</si>
  <si>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</si>
  <si>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</si>
  <si>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</si>
  <si>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</si>
  <si>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</si>
  <si>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</si>
  <si>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</si>
  <si>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</si>
  <si>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</si>
  <si>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</si>
  <si>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</si>
  <si>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</si>
  <si>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</si>
  <si>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</si>
  <si>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</si>
  <si>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</si>
  <si>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</si>
  <si>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</si>
  <si>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</si>
  <si>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</si>
  <si>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</si>
  <si>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</si>
  <si>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</si>
  <si>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</si>
  <si>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</si>
  <si>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</si>
  <si>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</si>
  <si>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</si>
  <si>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</si>
  <si>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</si>
  <si>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</si>
  <si>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</si>
  <si>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</si>
  <si>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</si>
  <si>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</si>
  <si>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</si>
  <si>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</si>
  <si>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</si>
  <si>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</si>
  <si>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</si>
  <si>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</si>
  <si>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</si>
  <si>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</si>
  <si>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</si>
  <si>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</si>
  <si>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</si>
  <si>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</si>
  <si>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</si>
  <si>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</si>
  <si>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</si>
  <si>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</si>
  <si>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</si>
  <si>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</si>
  <si>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</si>
  <si>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</si>
  <si>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</si>
  <si>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</si>
  <si>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</si>
  <si>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</si>
  <si>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</si>
  <si>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</si>
  <si>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</si>
  <si>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</si>
  <si>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</si>
  <si>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</si>
  <si>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</si>
  <si>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</si>
  <si>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</si>
  <si>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</si>
  <si>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</si>
  <si>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</si>
  <si>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</si>
  <si>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</si>
  <si>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</si>
  <si>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</si>
  <si>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</si>
  <si>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</si>
  <si>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</si>
  <si>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</si>
  <si>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</si>
  <si>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</si>
  <si>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</si>
  <si>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</si>
  <si>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</si>
  <si>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</si>
  <si>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</si>
  <si>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</si>
  <si>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</si>
  <si>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</si>
  <si>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</si>
  <si>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</si>
  <si>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</si>
  <si>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</si>
  <si>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</si>
  <si>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</si>
  <si>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</si>
  <si>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</si>
  <si>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</si>
  <si>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</si>
  <si>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</si>
  <si>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</si>
  <si>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</si>
  <si>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</si>
  <si>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</si>
  <si>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</si>
  <si>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</si>
  <si>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</si>
  <si>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</si>
  <si>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</si>
  <si>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</si>
  <si>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</si>
  <si>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</si>
  <si>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</si>
  <si>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</si>
  <si>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</si>
  <si>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</si>
  <si>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</si>
  <si>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</si>
  <si>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</si>
  <si>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</si>
  <si>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</si>
  <si>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</si>
  <si>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</si>
  <si>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</si>
  <si>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</si>
  <si>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</si>
  <si>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</si>
  <si>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</si>
  <si>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</si>
  <si>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</si>
  <si>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</si>
  <si>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</si>
  <si>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</si>
  <si>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</si>
  <si>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</si>
  <si>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</si>
  <si>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</si>
  <si>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</si>
  <si>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</si>
  <si>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</si>
  <si>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</si>
  <si>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</si>
  <si>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</si>
  <si>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</si>
  <si>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</si>
  <si>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</si>
  <si>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</si>
  <si>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</si>
  <si>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</si>
  <si>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</si>
  <si>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</si>
  <si>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</si>
  <si>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</si>
  <si>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</si>
  <si>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</si>
  <si>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</si>
  <si>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</si>
  <si>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</si>
  <si>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</si>
  <si>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</si>
  <si>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</si>
  <si>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</si>
  <si>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</si>
  <si>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</si>
  <si>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</si>
  <si>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</si>
  <si>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</si>
  <si>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</si>
  <si>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</si>
  <si>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</si>
  <si>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</si>
  <si>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</si>
  <si>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</si>
  <si>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</si>
  <si>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</si>
  <si>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</si>
  <si>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</si>
  <si>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</si>
  <si>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</si>
  <si>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</si>
  <si>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</si>
  <si>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</si>
  <si>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</si>
  <si>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</si>
  <si>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</si>
  <si>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</si>
  <si>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</si>
  <si>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</si>
  <si>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</si>
  <si>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</si>
  <si>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</si>
  <si>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</si>
  <si>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</si>
  <si>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</si>
  <si>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</si>
  <si>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</si>
  <si>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</si>
  <si>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</si>
  <si>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</si>
  <si>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</si>
  <si>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</si>
  <si>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</si>
  <si>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</si>
  <si>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</si>
  <si>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</si>
  <si>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</si>
  <si>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</si>
  <si>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</si>
  <si>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</si>
  <si>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</si>
  <si>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</si>
  <si>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</si>
  <si>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</si>
  <si>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</si>
  <si>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</si>
  <si>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</si>
  <si>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</si>
  <si>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</si>
  <si>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</si>
  <si>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</si>
  <si>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</si>
  <si>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</si>
  <si>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</si>
  <si>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</si>
  <si>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</si>
  <si>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</si>
  <si>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</si>
  <si>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</si>
  <si>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</si>
  <si>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</si>
  <si>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</si>
  <si>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</si>
  <si>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</si>
  <si>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</si>
  <si>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</si>
  <si>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</si>
  <si>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</si>
  <si>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</si>
  <si>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</si>
  <si>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</si>
  <si>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</si>
  <si>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</si>
  <si>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</si>
  <si>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</si>
  <si>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</si>
  <si>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</si>
  <si>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</si>
  <si>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</si>
  <si>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</si>
  <si>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</si>
  <si>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</si>
  <si>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</si>
  <si>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</si>
  <si>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</si>
  <si>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</si>
  <si>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</si>
  <si>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</si>
  <si>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</si>
  <si>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</si>
  <si>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</si>
  <si>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</si>
  <si>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</si>
  <si>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</si>
  <si>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</si>
  <si>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</si>
  <si>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</si>
  <si>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</si>
  <si>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</si>
  <si>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</si>
  <si>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</si>
  <si>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</si>
  <si>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</si>
  <si>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</si>
  <si>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</si>
  <si>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</si>
  <si>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</si>
  <si>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</si>
  <si>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</si>
  <si>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</si>
  <si>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</si>
  <si>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</si>
  <si>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</si>
  <si>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</si>
  <si>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</si>
  <si>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</si>
  <si>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</si>
  <si>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</si>
  <si>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</si>
  <si>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</si>
  <si>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</si>
  <si>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</si>
  <si>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</si>
  <si>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</si>
  <si>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</si>
  <si>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</si>
  <si>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</si>
  <si>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</si>
  <si>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</si>
  <si>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</si>
  <si>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</si>
  <si>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</si>
  <si>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</si>
  <si>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</si>
  <si>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</si>
  <si>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</si>
  <si>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</si>
  <si>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</si>
  <si>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</si>
  <si>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</si>
  <si>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</si>
  <si>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</si>
  <si>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</si>
  <si>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</si>
  <si>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</si>
  <si>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</si>
  <si>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</si>
  <si>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</si>
  <si>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</si>
  <si>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</si>
  <si>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</si>
  <si>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</si>
  <si>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</si>
  <si>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</si>
  <si>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</si>
  <si>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</si>
  <si>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</si>
  <si>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</si>
  <si>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</si>
  <si>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</si>
  <si>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</si>
  <si>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</si>
  <si>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</si>
  <si>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</si>
  <si>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</si>
  <si>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</si>
  <si>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</si>
  <si>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</si>
  <si>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</si>
  <si>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</si>
  <si>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</si>
  <si>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</si>
  <si>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</si>
  <si>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</si>
  <si>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</si>
  <si>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</si>
  <si>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</si>
  <si>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</si>
  <si>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</si>
  <si>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</si>
  <si>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</si>
  <si>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</si>
  <si>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</si>
  <si>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</si>
  <si>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</si>
  <si>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</si>
  <si>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</si>
  <si>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</si>
  <si>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</si>
  <si>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</si>
  <si>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</si>
  <si>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</si>
  <si>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</si>
  <si>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</si>
  <si>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</si>
  <si>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</si>
  <si>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</si>
  <si>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</si>
  <si>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</si>
  <si>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</si>
  <si>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</si>
  <si>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</si>
  <si>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</si>
  <si>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</si>
  <si>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</si>
  <si>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</si>
  <si>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</si>
  <si>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</si>
  <si>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</si>
  <si>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</si>
  <si>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</si>
  <si>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</si>
  <si>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</si>
  <si>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</si>
  <si>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</si>
  <si>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</si>
  <si>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</si>
  <si>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</si>
  <si>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</si>
  <si>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</si>
  <si>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</si>
  <si>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</si>
  <si>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</si>
  <si>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</si>
  <si>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</si>
  <si>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</si>
  <si>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</si>
  <si>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</si>
  <si>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</si>
  <si>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</si>
  <si>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</si>
  <si>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</si>
  <si>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</si>
  <si>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</si>
  <si>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</si>
  <si>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</si>
  <si>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</si>
  <si>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</si>
  <si>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</si>
  <si>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</si>
  <si>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</si>
  <si>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</si>
  <si>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</si>
  <si>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</si>
  <si>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</si>
  <si>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</si>
  <si>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</si>
  <si>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</si>
  <si>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</si>
  <si>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</si>
  <si>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</si>
  <si>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</si>
  <si>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</si>
  <si>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</si>
  <si>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</si>
  <si>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</si>
  <si>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</si>
  <si>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</si>
  <si>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</si>
  <si>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</si>
  <si>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</si>
  <si>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</si>
  <si>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</si>
  <si>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</si>
  <si>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</si>
  <si>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</si>
  <si>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</si>
  <si>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</si>
  <si>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</si>
  <si>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</si>
  <si>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</si>
  <si>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</si>
  <si>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</si>
  <si>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</si>
  <si>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</si>
  <si>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</si>
  <si>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</si>
  <si>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</si>
  <si>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</si>
  <si>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</si>
  <si>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</si>
  <si>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</si>
  <si>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</si>
  <si>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</si>
  <si>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</si>
  <si>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</si>
  <si>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</si>
  <si>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</si>
  <si>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</si>
  <si>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</si>
  <si>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</si>
  <si>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</si>
  <si>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</si>
  <si>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</si>
  <si>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</si>
  <si>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</si>
  <si>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</si>
  <si>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</si>
  <si>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</si>
  <si>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</si>
  <si>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</si>
  <si>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</si>
  <si>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</si>
  <si>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</si>
  <si>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</si>
  <si>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</si>
  <si>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</si>
  <si>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</si>
  <si>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</si>
  <si>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</si>
  <si>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</si>
  <si>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</si>
  <si>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</si>
  <si>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</si>
  <si>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</si>
  <si>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</si>
  <si>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</si>
  <si>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</si>
  <si>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</si>
  <si>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</si>
  <si>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</si>
  <si>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</si>
  <si>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</si>
  <si>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</si>
  <si>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</si>
  <si>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</si>
  <si>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</si>
  <si>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</si>
  <si>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</si>
  <si>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</si>
  <si>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</si>
  <si>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</si>
  <si>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</si>
  <si>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</si>
  <si>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</si>
  <si>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</si>
  <si>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</si>
  <si>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</si>
  <si>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</si>
  <si>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</si>
  <si>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</si>
  <si>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</si>
  <si>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</si>
  <si>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</si>
  <si>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</si>
  <si>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</si>
  <si>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</si>
  <si>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</si>
  <si>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</si>
  <si>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</si>
  <si>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</si>
  <si>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</si>
  <si>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</si>
  <si>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</si>
  <si>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</si>
  <si>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</si>
  <si>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</si>
  <si>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</si>
  <si>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</si>
  <si>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</si>
  <si>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</si>
  <si>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</si>
  <si>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</si>
  <si>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</si>
  <si>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</si>
  <si>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</si>
  <si>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</si>
  <si>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</si>
  <si>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</si>
  <si>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</si>
  <si>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</si>
  <si>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</si>
  <si>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</si>
  <si>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</si>
  <si>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</si>
  <si>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</si>
  <si>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</si>
  <si>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</si>
  <si>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</si>
  <si>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</si>
  <si>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</si>
  <si>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</si>
  <si>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</si>
  <si>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</si>
  <si>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</si>
  <si>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</si>
  <si>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</si>
  <si>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</si>
  <si>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</si>
  <si>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</si>
  <si>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</si>
  <si>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</si>
  <si>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</si>
  <si>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</si>
  <si>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</si>
  <si>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</si>
  <si>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</si>
  <si>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</si>
  <si>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</si>
  <si>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</si>
  <si>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</si>
  <si>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</si>
  <si>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</si>
  <si>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</si>
  <si>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</si>
  <si>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</si>
  <si>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</si>
  <si>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</si>
  <si>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</si>
  <si>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</si>
  <si>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</si>
  <si>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</si>
  <si>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</si>
  <si>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</si>
  <si>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</si>
  <si>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</si>
  <si>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</si>
  <si>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</si>
  <si>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</si>
  <si>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</si>
  <si>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</si>
  <si>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</si>
  <si>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</si>
  <si>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</si>
  <si>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</si>
  <si>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</si>
  <si>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</si>
  <si>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</si>
  <si>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</si>
  <si>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</si>
  <si>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</si>
  <si>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</si>
  <si>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</si>
  <si>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</si>
  <si>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</si>
  <si>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</si>
  <si>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</si>
  <si>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</si>
  <si>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</si>
  <si>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</si>
  <si>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</si>
  <si>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</si>
  <si>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</si>
  <si>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</si>
  <si>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</si>
  <si>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</si>
  <si>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</si>
  <si>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</si>
  <si>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</si>
  <si>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</si>
  <si>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</si>
  <si>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</si>
  <si>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</si>
  <si>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</si>
  <si>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</si>
  <si>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</si>
  <si>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</si>
  <si>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</si>
  <si>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</si>
  <si>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</si>
  <si>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</si>
  <si>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</si>
  <si>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</si>
  <si>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</si>
  <si>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</si>
  <si>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</si>
  <si>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</si>
  <si>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</si>
  <si>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</si>
  <si>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</si>
  <si>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</si>
  <si>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</si>
  <si>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</si>
  <si>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</si>
  <si>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</si>
  <si>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</si>
  <si>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</si>
  <si>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</si>
  <si>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</si>
  <si>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</si>
  <si>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</si>
  <si>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</si>
  <si>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</si>
  <si>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</si>
  <si>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</si>
  <si>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</si>
  <si>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</si>
  <si>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</si>
  <si>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</si>
  <si>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</si>
  <si>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</si>
  <si>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</si>
  <si>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</si>
  <si>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</si>
  <si>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</si>
  <si>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</si>
  <si>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</si>
  <si>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</si>
  <si>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</si>
  <si>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</si>
  <si>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</si>
  <si>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</si>
  <si>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</si>
  <si>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</si>
  <si>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</si>
  <si>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</si>
  <si>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</si>
  <si>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</si>
  <si>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</si>
  <si>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</si>
  <si>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</si>
  <si>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</si>
  <si>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</si>
  <si>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</si>
  <si>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</si>
  <si>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</si>
  <si>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</si>
  <si>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</si>
  <si>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</si>
  <si>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</si>
  <si>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</si>
  <si>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</si>
  <si>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</si>
  <si>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</si>
  <si>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</si>
  <si>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</si>
  <si>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</si>
  <si>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</si>
  <si>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</si>
  <si>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</si>
  <si>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</si>
  <si>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</si>
  <si>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</si>
  <si>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</si>
  <si>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</si>
  <si>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</si>
  <si>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</si>
  <si>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</si>
  <si>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</si>
  <si>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</si>
  <si>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</si>
  <si>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</si>
  <si>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</si>
  <si>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</si>
  <si>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</si>
  <si>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</si>
  <si>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</si>
  <si>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</si>
  <si>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</si>
  <si>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</si>
  <si>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</si>
  <si>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</si>
  <si>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</si>
  <si>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</si>
  <si>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</si>
  <si>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</si>
  <si>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</si>
  <si>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</si>
  <si>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</si>
  <si>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</si>
  <si>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</si>
  <si>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</si>
  <si>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</si>
  <si>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</si>
  <si>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</si>
  <si>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</si>
  <si>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</si>
  <si>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</si>
  <si>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</si>
  <si>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</si>
  <si>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</si>
  <si>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</si>
  <si>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</si>
  <si>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</si>
  <si>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</si>
  <si>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</si>
  <si>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</si>
  <si>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</si>
  <si>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</si>
  <si>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</si>
  <si>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</si>
  <si>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</si>
  <si>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</si>
  <si>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</si>
  <si>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</si>
  <si>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</si>
  <si>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</si>
  <si>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</si>
  <si>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</si>
  <si>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</si>
  <si>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</si>
  <si>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</si>
  <si>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</si>
  <si>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</si>
  <si>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</si>
  <si>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</si>
  <si>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</si>
  <si>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</si>
  <si>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</si>
  <si>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</si>
  <si>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</si>
  <si>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</si>
  <si>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</si>
  <si>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</si>
  <si>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</si>
  <si>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</si>
  <si>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</si>
  <si>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</si>
  <si>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</si>
  <si>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</si>
  <si>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</si>
  <si>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</si>
  <si>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</si>
  <si>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</si>
  <si>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</si>
  <si>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</si>
  <si>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</si>
  <si>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</si>
  <si>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</si>
  <si>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</si>
  <si>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</si>
  <si>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</si>
  <si>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</si>
  <si>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</si>
  <si>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</si>
  <si>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</si>
  <si>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</si>
  <si>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</si>
  <si>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</si>
  <si>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</si>
  <si>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</si>
  <si>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</si>
  <si>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</si>
  <si>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</si>
  <si>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</si>
  <si>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</si>
  <si>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</si>
  <si>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</si>
  <si>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</si>
  <si>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</si>
  <si>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</si>
  <si>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</si>
  <si>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</si>
  <si>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</si>
  <si>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</si>
  <si>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</si>
  <si>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</si>
  <si>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</si>
  <si>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</si>
  <si>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</si>
  <si>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</si>
  <si>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</si>
  <si>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</si>
  <si>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</si>
  <si>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</si>
  <si>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</si>
  <si>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</si>
  <si>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</si>
  <si>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</si>
  <si>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</si>
  <si>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</si>
  <si>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</si>
  <si>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</si>
  <si>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</si>
  <si>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</si>
  <si>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</si>
  <si>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</si>
  <si>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</si>
  <si>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</si>
  <si>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</si>
  <si>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</si>
  <si>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</si>
  <si>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</si>
  <si>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</si>
  <si>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</si>
  <si>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</si>
  <si>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</si>
  <si>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</si>
  <si>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</si>
  <si>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</si>
  <si>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</si>
  <si>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</si>
  <si>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</si>
  <si>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</si>
  <si>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</si>
  <si>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</si>
  <si>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</si>
  <si>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</si>
  <si>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</si>
  <si>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</si>
  <si>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</si>
  <si>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</si>
  <si>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</si>
  <si>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</si>
  <si>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</si>
  <si>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</si>
  <si>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</si>
  <si>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</si>
  <si>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</si>
  <si>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</si>
  <si>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</si>
  <si>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</si>
  <si>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</si>
  <si>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</si>
  <si>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</si>
  <si>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</si>
  <si>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</si>
  <si>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</si>
  <si>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</si>
  <si>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</si>
  <si>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</si>
  <si>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</si>
  <si>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</si>
  <si>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</si>
  <si>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</si>
  <si>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</si>
  <si>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</si>
  <si>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</si>
  <si>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</si>
  <si>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</si>
  <si>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</si>
  <si>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</si>
  <si>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</si>
  <si>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</si>
  <si>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</si>
  <si>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</si>
  <si>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</si>
  <si>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</si>
  <si>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</si>
  <si>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</si>
  <si>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</si>
  <si>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</si>
  <si>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</si>
  <si>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</si>
  <si>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</si>
  <si>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</si>
  <si>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</si>
  <si>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</si>
  <si>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</si>
  <si>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</si>
  <si>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</si>
  <si>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</si>
  <si>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</si>
  <si>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</si>
  <si>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</si>
  <si>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</si>
  <si>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</si>
  <si>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</si>
  <si>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</si>
  <si>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</si>
  <si>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</si>
  <si>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</si>
  <si>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</si>
  <si>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</si>
  <si>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</si>
  <si>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</si>
  <si>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</si>
  <si>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</si>
  <si>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</si>
  <si>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</si>
  <si>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</si>
  <si>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</si>
  <si>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</si>
  <si>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</si>
  <si>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</si>
  <si>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</si>
  <si>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</si>
  <si>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</si>
  <si>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</si>
  <si>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</si>
  <si>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</si>
  <si>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</si>
  <si>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</si>
  <si>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</si>
  <si>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</si>
  <si>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</si>
  <si>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</si>
  <si>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</si>
  <si>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</si>
  <si>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</si>
  <si>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</si>
  <si>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</si>
  <si>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</si>
  <si>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</si>
  <si>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</si>
  <si>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</si>
  <si>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</si>
  <si>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</si>
  <si>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</si>
  <si>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</si>
  <si>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</si>
  <si>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</si>
  <si>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</si>
  <si>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</si>
  <si>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</si>
  <si>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</si>
  <si>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</si>
  <si>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</si>
  <si>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</si>
  <si>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</si>
  <si>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</si>
  <si>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</si>
  <si>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</si>
  <si>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</si>
  <si>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</si>
  <si>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</si>
  <si>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</si>
  <si>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</si>
  <si>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</si>
  <si>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</si>
  <si>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</si>
  <si>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</si>
  <si>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</si>
  <si>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</si>
  <si>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</si>
  <si>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</si>
  <si>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</si>
  <si>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</si>
  <si>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</si>
  <si>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</si>
  <si>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</si>
  <si>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</si>
  <si>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</si>
  <si>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</si>
  <si>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</si>
  <si>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</si>
  <si>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</si>
  <si>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</si>
  <si>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</si>
  <si>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</si>
  <si>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</si>
  <si>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</si>
  <si>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</si>
  <si>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</si>
  <si>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</si>
  <si>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</si>
  <si>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</si>
  <si>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</si>
  <si>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</si>
  <si>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</si>
  <si>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</si>
  <si>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</si>
  <si>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</si>
  <si>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</si>
  <si>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</si>
  <si>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</si>
  <si>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</si>
  <si>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</si>
  <si>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</si>
  <si>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</si>
  <si>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</si>
  <si>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</si>
  <si>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</si>
  <si>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</si>
  <si>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</si>
  <si>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</si>
  <si>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</si>
  <si>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</si>
  <si>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</si>
  <si>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</si>
  <si>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</si>
  <si>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</si>
  <si>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</si>
  <si>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</si>
  <si>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</si>
  <si>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</si>
  <si>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</si>
  <si>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</si>
  <si>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</si>
  <si>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</si>
  <si>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</si>
  <si>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</si>
  <si>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</si>
  <si>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</si>
  <si>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</si>
  <si>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</si>
  <si>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</si>
  <si>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</si>
  <si>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</si>
  <si>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</si>
  <si>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</si>
  <si>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</si>
  <si>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</si>
  <si>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</si>
  <si>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</si>
  <si>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</si>
  <si>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</si>
  <si>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</si>
  <si>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</si>
  <si>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</si>
  <si>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</si>
  <si>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</si>
  <si>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</si>
  <si>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</si>
  <si>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</si>
  <si>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</si>
  <si>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</si>
  <si>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</si>
  <si>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</si>
  <si>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</si>
  <si>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</si>
  <si>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</si>
  <si>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</si>
  <si>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</si>
  <si>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</si>
  <si>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</si>
  <si>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</si>
  <si>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</si>
  <si>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</si>
  <si>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</si>
  <si>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</si>
  <si>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</si>
  <si>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</si>
  <si>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</si>
  <si>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</si>
  <si>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</si>
  <si>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</si>
  <si>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</si>
  <si>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</si>
  <si>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</si>
  <si>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</si>
  <si>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</si>
  <si>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</si>
  <si>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</si>
  <si>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</si>
  <si>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</si>
  <si>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</si>
  <si>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</si>
  <si>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</si>
  <si>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</si>
  <si>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</si>
  <si>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</si>
  <si>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</si>
  <si>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</si>
  <si>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</si>
  <si>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</si>
  <si>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</si>
  <si>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</si>
  <si>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</si>
  <si>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</si>
  <si>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</si>
  <si>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</si>
  <si>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</si>
  <si>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</si>
  <si>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</si>
  <si>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</si>
  <si>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</si>
  <si>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</si>
  <si>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</si>
  <si>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</si>
  <si>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</si>
  <si>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</si>
  <si>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</si>
  <si>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</si>
  <si>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</si>
  <si>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</si>
  <si>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</si>
  <si>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</si>
  <si>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</si>
  <si>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</si>
  <si>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</si>
  <si>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</si>
  <si>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</si>
  <si>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</si>
  <si>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</si>
  <si>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</si>
  <si>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</si>
  <si>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</si>
  <si>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</si>
  <si>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</si>
  <si>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</si>
  <si>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</si>
  <si>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</si>
  <si>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</si>
  <si>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</si>
  <si>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</si>
  <si>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</si>
  <si>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</si>
  <si>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</si>
  <si>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</si>
  <si>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</si>
  <si>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</si>
  <si>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</si>
  <si>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</si>
  <si>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</si>
  <si>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</si>
  <si>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</si>
  <si>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</si>
  <si>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</si>
  <si>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</si>
  <si>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</si>
  <si>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</si>
  <si>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</si>
  <si>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</si>
  <si>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</si>
  <si>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</si>
  <si>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</si>
  <si>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</si>
  <si>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</si>
  <si>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</si>
  <si>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</si>
  <si>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</si>
  <si>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</si>
  <si>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</si>
  <si>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</si>
  <si>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</si>
  <si>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</si>
  <si>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</si>
  <si>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</si>
  <si>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</si>
  <si>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</si>
  <si>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</si>
  <si>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</si>
  <si>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</si>
  <si>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</si>
  <si>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</si>
  <si>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</si>
  <si>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</si>
  <si>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</si>
  <si>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</si>
  <si>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</si>
  <si>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</si>
  <si>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</si>
  <si>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</si>
  <si>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</si>
  <si>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</si>
  <si>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</si>
  <si>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</si>
  <si>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</si>
  <si>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</si>
  <si>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</si>
  <si>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</si>
  <si>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</si>
  <si>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</si>
  <si>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</si>
  <si>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</si>
  <si>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</si>
  <si>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</si>
  <si>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</si>
  <si>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</si>
  <si>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</si>
  <si>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</si>
  <si>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</si>
  <si>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</si>
  <si>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</si>
  <si>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</si>
  <si>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</si>
  <si>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</si>
  <si>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</si>
  <si>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</si>
  <si>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</si>
  <si>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</si>
  <si>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</si>
  <si>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</si>
  <si>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</si>
  <si>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</si>
  <si>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</si>
  <si>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</si>
  <si>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</si>
  <si>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</si>
  <si>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</si>
  <si>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</si>
  <si>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</si>
  <si>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</si>
  <si>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</si>
  <si>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</si>
  <si>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</si>
  <si>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</si>
  <si>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</si>
  <si>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</si>
  <si>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</si>
  <si>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</si>
  <si>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</si>
  <si>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</si>
  <si>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</si>
  <si>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</si>
  <si>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</si>
  <si>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</si>
  <si>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</si>
  <si>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</si>
  <si>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</si>
  <si>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</si>
  <si>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</si>
  <si>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</si>
  <si>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</si>
  <si>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</si>
  <si>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</si>
  <si>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</si>
  <si>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</si>
  <si>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</si>
  <si>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</si>
  <si>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</si>
  <si>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</si>
  <si>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</si>
  <si>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</si>
  <si>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</si>
  <si>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</si>
  <si>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</si>
  <si>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</si>
  <si>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</si>
  <si>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</si>
  <si>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</si>
  <si>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</si>
  <si>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</si>
  <si>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</si>
  <si>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</si>
  <si>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</si>
  <si>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</si>
  <si>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</si>
  <si>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</si>
  <si>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</si>
  <si>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</si>
  <si>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</si>
  <si>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</si>
  <si>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</si>
  <si>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</si>
  <si>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</si>
  <si>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</si>
  <si>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</si>
  <si>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</si>
  <si>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</si>
  <si>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</si>
  <si>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</si>
  <si>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</si>
  <si>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</si>
  <si>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</si>
  <si>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</si>
  <si>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</si>
  <si>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</si>
  <si>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</si>
  <si>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</si>
  <si>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</si>
  <si>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</si>
  <si>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</si>
  <si>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</si>
  <si>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</si>
  <si>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</si>
  <si>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</si>
  <si>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</si>
  <si>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</si>
  <si>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</si>
  <si>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</si>
  <si>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</si>
  <si>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</si>
  <si>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</si>
  <si>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</si>
  <si>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</si>
  <si>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</si>
  <si>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</si>
  <si>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</si>
  <si>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</si>
  <si>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</si>
  <si>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</si>
  <si>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</si>
  <si>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</si>
  <si>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</si>
  <si>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</si>
  <si>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</si>
  <si>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</si>
  <si>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</si>
  <si>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</si>
  <si>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</si>
  <si>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</si>
  <si>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</si>
  <si>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</si>
  <si>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</si>
  <si>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</si>
  <si>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</si>
  <si>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</si>
  <si>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</si>
  <si>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</si>
  <si>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</si>
  <si>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</si>
  <si>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</si>
  <si>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</si>
  <si>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</si>
  <si>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</si>
  <si>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</si>
  <si>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</si>
  <si>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</si>
  <si>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</si>
  <si>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</si>
  <si>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</si>
  <si>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</si>
  <si>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</si>
  <si>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</si>
  <si>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</si>
  <si>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</si>
  <si>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</si>
  <si>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</si>
  <si>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</si>
  <si>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</si>
  <si>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</si>
  <si>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</si>
  <si>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</si>
  <si>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</si>
  <si>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</si>
  <si>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</si>
  <si>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</si>
  <si>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</si>
  <si>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</si>
  <si>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</si>
  <si>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</si>
  <si>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</si>
  <si>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</si>
  <si>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</si>
  <si>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</si>
  <si>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</si>
  <si>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</si>
  <si>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</si>
  <si>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</si>
  <si>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</si>
  <si>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</si>
  <si>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</si>
  <si>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</si>
  <si>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</si>
  <si>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</si>
  <si>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</si>
  <si>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</si>
  <si>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</si>
  <si>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</si>
  <si>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</si>
  <si>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</si>
  <si>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</si>
  <si>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</si>
  <si>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</si>
  <si>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</si>
  <si>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</si>
  <si>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</si>
  <si>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</si>
  <si>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</si>
  <si>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</si>
  <si>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</si>
  <si>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</si>
  <si>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</si>
  <si>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</si>
  <si>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</si>
  <si>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</si>
  <si>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</si>
  <si>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</si>
  <si>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</si>
  <si>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</si>
  <si>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</si>
  <si>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</si>
  <si>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</si>
  <si>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</si>
  <si>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</si>
  <si>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</si>
  <si>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</si>
  <si>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</si>
  <si>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</si>
  <si>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</si>
  <si>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</si>
  <si>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</si>
  <si>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</si>
  <si>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</si>
  <si>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</si>
  <si>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</si>
  <si>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</si>
  <si>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</si>
  <si>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</si>
  <si>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</si>
  <si>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</si>
  <si>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</si>
  <si>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</si>
  <si>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</si>
  <si>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</si>
  <si>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</si>
  <si>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</si>
  <si>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</si>
  <si>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</si>
  <si>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</si>
  <si>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</si>
  <si>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</si>
  <si>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</si>
  <si>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</si>
  <si>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</si>
  <si>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</si>
  <si>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</si>
  <si>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</si>
  <si>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</si>
  <si>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</si>
  <si>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</si>
  <si>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</si>
  <si>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</si>
  <si>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</si>
  <si>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</si>
  <si>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</si>
  <si>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</si>
  <si>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</si>
  <si>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</si>
  <si>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</si>
  <si>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</si>
  <si>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</si>
  <si>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</si>
  <si>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</si>
  <si>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</si>
  <si>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</si>
  <si>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</si>
  <si>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</si>
  <si>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</si>
  <si>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</si>
  <si>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</si>
  <si>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</si>
  <si>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</si>
  <si>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</si>
  <si>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</si>
  <si>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</si>
  <si>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</si>
  <si>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</si>
  <si>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</si>
  <si>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</si>
  <si>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</si>
  <si>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</si>
  <si>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</si>
  <si>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</si>
  <si>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</si>
  <si>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</si>
  <si>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</si>
  <si>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</si>
  <si>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</si>
  <si>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</si>
  <si>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</si>
  <si>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</si>
  <si>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</si>
  <si>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</si>
  <si>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</si>
  <si>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</si>
  <si>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</si>
  <si>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</si>
  <si>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</si>
  <si>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</si>
  <si>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</si>
  <si>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</si>
  <si>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</si>
  <si>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</si>
  <si>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</si>
  <si>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</si>
  <si>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</si>
  <si>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</si>
  <si>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</si>
  <si>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</si>
  <si>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</si>
  <si>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</si>
  <si>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</si>
  <si>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</si>
  <si>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</si>
  <si>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</si>
  <si>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</si>
  <si>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</si>
  <si>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</si>
  <si>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</si>
  <si>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</si>
  <si>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</si>
  <si>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</si>
  <si>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</si>
  <si>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</si>
  <si>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</si>
  <si>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</si>
  <si>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</si>
  <si>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</si>
  <si>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</si>
  <si>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</si>
  <si>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</si>
  <si>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</si>
  <si>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</si>
  <si>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</si>
  <si>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</si>
  <si>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</si>
  <si>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</si>
  <si>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</si>
  <si>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</si>
  <si>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</si>
  <si>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</si>
  <si>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</si>
  <si>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</si>
  <si>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</si>
  <si>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</si>
  <si>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</si>
  <si>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</si>
  <si>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</si>
  <si>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</si>
  <si>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</si>
  <si>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</si>
  <si>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</si>
  <si>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</si>
  <si>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</si>
  <si>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</si>
  <si>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</si>
  <si>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</si>
  <si>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</si>
  <si>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</si>
  <si>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</si>
  <si>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</si>
  <si>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</si>
  <si>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</si>
  <si>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</si>
  <si>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</si>
  <si>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</si>
  <si>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</si>
  <si>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</si>
  <si>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</si>
  <si>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</si>
  <si>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</si>
  <si>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</si>
  <si>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</si>
  <si>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</si>
  <si>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</si>
  <si>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</si>
  <si>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</si>
  <si>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</si>
  <si>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</si>
  <si>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</si>
  <si>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</si>
  <si>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</si>
  <si>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</si>
  <si>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</si>
  <si>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</si>
  <si>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</si>
  <si>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</si>
  <si>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</si>
  <si>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</si>
  <si>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</si>
  <si>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</si>
  <si>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</si>
  <si>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</si>
  <si>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</si>
  <si>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</si>
  <si>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</si>
  <si>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</si>
  <si>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</si>
  <si>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</si>
  <si>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</si>
  <si>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</si>
  <si>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</si>
  <si>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</si>
  <si>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</si>
  <si>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</si>
  <si>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</si>
  <si>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</si>
  <si>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</si>
  <si>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</si>
  <si>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</si>
  <si>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</si>
  <si>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</si>
  <si>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</si>
  <si>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</si>
  <si>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</si>
  <si>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</si>
  <si>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</si>
  <si>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</si>
  <si>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</si>
  <si>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</si>
  <si>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</si>
  <si>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</si>
  <si>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</si>
  <si>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</si>
  <si>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</si>
  <si>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</si>
  <si>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</si>
  <si>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</si>
  <si>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</si>
  <si>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</si>
  <si>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</si>
  <si>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</si>
  <si>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</si>
  <si>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</si>
  <si>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</si>
  <si>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</si>
  <si>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</si>
  <si>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</si>
  <si>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</si>
  <si>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</si>
  <si>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</si>
  <si>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</si>
  <si>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</si>
  <si>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</si>
  <si>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</si>
  <si>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</si>
  <si>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</si>
  <si>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</si>
  <si>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</si>
  <si>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</si>
  <si>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</si>
  <si>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</si>
  <si>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</si>
  <si>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</si>
  <si>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</si>
  <si>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</si>
  <si>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</si>
  <si>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</si>
  <si>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</si>
  <si>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</si>
  <si>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</si>
  <si>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</si>
  <si>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</si>
  <si>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</si>
  <si>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</si>
  <si>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</si>
  <si>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</si>
  <si>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</si>
  <si>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</si>
  <si>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</si>
  <si>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</si>
  <si>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</si>
  <si>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</si>
  <si>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</si>
  <si>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</si>
  <si>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</si>
  <si>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</si>
  <si>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</si>
  <si>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</si>
  <si>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</si>
  <si>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</si>
  <si>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</si>
  <si>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</si>
  <si>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</si>
  <si>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</si>
  <si>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</si>
  <si>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</si>
  <si>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</si>
  <si>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</si>
  <si>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</si>
  <si>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</si>
  <si>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</si>
  <si>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</si>
  <si>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</si>
  <si>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</si>
  <si>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</si>
  <si>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</si>
  <si>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</si>
  <si>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</si>
  <si>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</si>
  <si>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</si>
  <si>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</si>
  <si>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</si>
  <si>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</si>
  <si>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</si>
  <si>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</si>
  <si>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</si>
  <si>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</si>
  <si>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</si>
  <si>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</si>
  <si>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</si>
  <si>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</si>
  <si>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</si>
  <si>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</si>
  <si>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</si>
  <si>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</si>
  <si>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</si>
  <si>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</si>
  <si>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</si>
  <si>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</si>
  <si>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</si>
  <si>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</si>
  <si>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</si>
  <si>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</si>
  <si>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</si>
  <si>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</si>
  <si>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</si>
  <si>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</si>
  <si>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</si>
  <si>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</si>
  <si>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</si>
  <si>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</si>
  <si>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</si>
  <si>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</si>
  <si>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</si>
  <si>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</si>
  <si>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</si>
  <si>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</si>
  <si>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</si>
  <si>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</si>
  <si>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</si>
  <si>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</si>
  <si>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</si>
  <si>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</si>
  <si>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</si>
  <si>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</si>
  <si>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</si>
  <si>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</si>
  <si>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</si>
  <si>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</si>
  <si>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</si>
  <si>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</si>
  <si>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</si>
  <si>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</si>
  <si>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</si>
  <si>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</si>
  <si>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</si>
  <si>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</si>
  <si>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</si>
  <si>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</si>
  <si>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</si>
  <si>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</si>
  <si>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</si>
  <si>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</si>
  <si>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</si>
  <si>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</si>
  <si>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</si>
  <si>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</si>
  <si>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</si>
  <si>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</si>
  <si>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</si>
  <si>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</si>
  <si>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</si>
  <si>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</si>
  <si>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</si>
  <si>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</si>
  <si>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</si>
  <si>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</si>
  <si>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</si>
  <si>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</si>
  <si>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</si>
  <si>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</si>
  <si>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</si>
  <si>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</si>
  <si>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</si>
  <si>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</si>
  <si>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</si>
  <si>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</si>
  <si>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</si>
  <si>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</si>
  <si>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</si>
  <si>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</si>
  <si>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</si>
  <si>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</si>
  <si>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</si>
  <si>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</si>
  <si>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</si>
  <si>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</si>
  <si>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</si>
  <si>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</si>
  <si>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</si>
  <si>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</si>
  <si>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</si>
  <si>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</si>
  <si>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</si>
  <si>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</si>
  <si>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</si>
  <si>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</si>
  <si>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</si>
  <si>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</si>
  <si>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</si>
  <si>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</si>
  <si>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</si>
  <si>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</si>
  <si>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</si>
  <si>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</si>
  <si>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</si>
  <si>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</si>
  <si>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</si>
  <si>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</si>
  <si>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</si>
  <si>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</si>
  <si>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</si>
  <si>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</si>
  <si>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</si>
  <si>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</si>
  <si>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</si>
  <si>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</si>
  <si>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</si>
  <si>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</si>
  <si>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</si>
  <si>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</si>
  <si>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</si>
  <si>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</si>
  <si>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</si>
  <si>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</si>
  <si>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</si>
  <si>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</si>
  <si>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</si>
  <si>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</si>
  <si>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</si>
  <si>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</si>
  <si>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</si>
  <si>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</si>
  <si>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</si>
  <si>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</si>
  <si>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</si>
  <si>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</si>
  <si>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</si>
  <si>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</si>
  <si>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</si>
  <si>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</si>
  <si>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</si>
  <si>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</si>
  <si>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</si>
  <si>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</si>
  <si>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</si>
  <si>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</si>
  <si>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</si>
  <si>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</si>
  <si>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</si>
  <si>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</si>
  <si>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</si>
  <si>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</si>
  <si>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</si>
  <si>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</si>
  <si>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</si>
  <si>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</si>
  <si>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</si>
  <si>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</si>
  <si>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</si>
  <si>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</si>
  <si>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</si>
  <si>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</si>
  <si>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</si>
  <si>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</si>
  <si>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</si>
  <si>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</si>
  <si>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</si>
  <si>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</si>
  <si>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</si>
  <si>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</si>
  <si>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</si>
  <si>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</si>
  <si>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</si>
  <si>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</si>
  <si>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</si>
  <si>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</si>
  <si>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</si>
  <si>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</si>
  <si>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</si>
  <si>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</si>
  <si>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</si>
  <si>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</si>
  <si>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</si>
  <si>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</si>
  <si>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</si>
  <si>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</si>
  <si>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</si>
  <si>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</si>
  <si>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</si>
  <si>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</si>
  <si>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</si>
  <si>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</si>
  <si>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</si>
  <si>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</si>
  <si>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</si>
  <si>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</si>
  <si>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</si>
  <si>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</si>
  <si>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</si>
  <si>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</si>
  <si>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</si>
  <si>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</si>
  <si>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</si>
  <si>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</si>
  <si>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</si>
  <si>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</si>
  <si>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</si>
  <si>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</si>
  <si>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</si>
  <si>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</si>
  <si>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</si>
  <si>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</si>
  <si>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</si>
  <si>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</si>
  <si>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</si>
  <si>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</si>
  <si>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</si>
  <si>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</si>
  <si>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</si>
  <si>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</si>
  <si>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</si>
  <si>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</si>
  <si>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</si>
  <si>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</si>
  <si>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</si>
  <si>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</si>
  <si>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</si>
  <si>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</si>
  <si>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</si>
  <si>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</si>
  <si>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</si>
  <si>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</si>
  <si>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</si>
  <si>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</si>
  <si>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</si>
  <si>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</si>
  <si>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</si>
  <si>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</si>
  <si>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</si>
  <si>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</si>
  <si>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</si>
  <si>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</si>
  <si>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</si>
  <si>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</si>
  <si>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</si>
  <si>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</si>
  <si>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</si>
  <si>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</si>
  <si>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</si>
  <si>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</si>
  <si>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</si>
  <si>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</si>
  <si>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</si>
  <si>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</si>
  <si>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</si>
  <si>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</si>
  <si>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</si>
  <si>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</si>
  <si>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</si>
  <si>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</si>
  <si>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</si>
  <si>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</si>
  <si>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</si>
  <si>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</si>
  <si>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</si>
  <si>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</si>
  <si>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</si>
  <si>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</si>
  <si>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</si>
  <si>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</si>
  <si>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</si>
  <si>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</si>
  <si>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</si>
  <si>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</si>
  <si>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</si>
  <si>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</si>
  <si>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</si>
  <si>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</si>
  <si>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</si>
  <si>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</si>
  <si>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</si>
  <si>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</si>
  <si>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</si>
  <si>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</si>
  <si>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</si>
  <si>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</si>
  <si>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</si>
  <si>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</si>
  <si>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</si>
  <si>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</si>
  <si>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</si>
  <si>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</si>
  <si>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</si>
  <si>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</si>
  <si>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</si>
  <si>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</si>
  <si>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</si>
  <si>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</si>
  <si>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</si>
  <si>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</si>
  <si>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</si>
  <si>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</si>
  <si>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</si>
  <si>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</si>
  <si>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</si>
  <si>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</si>
  <si>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</si>
  <si>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</si>
  <si>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</si>
  <si>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</si>
  <si>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</si>
  <si>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</si>
  <si>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</si>
  <si>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</si>
  <si>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</si>
  <si>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</si>
  <si>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</si>
  <si>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</si>
  <si>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</si>
  <si>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</si>
  <si>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</si>
  <si>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</si>
  <si>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</si>
  <si>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</si>
  <si>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</si>
  <si>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</si>
  <si>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</si>
  <si>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</si>
  <si>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</si>
  <si>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</si>
  <si>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</si>
  <si>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</si>
  <si>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</si>
  <si>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</si>
  <si>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</si>
  <si>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</si>
  <si>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</si>
  <si>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</si>
  <si>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</si>
  <si>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</si>
  <si>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</si>
  <si>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</si>
  <si>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</si>
  <si>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</si>
  <si>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</si>
  <si>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</si>
  <si>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</si>
  <si>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</si>
  <si>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</si>
  <si>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</si>
  <si>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</si>
  <si>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</si>
  <si>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</si>
  <si>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</si>
  <si>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</si>
  <si>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</si>
  <si>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</si>
  <si>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</si>
  <si>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</si>
  <si>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</si>
  <si>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</si>
  <si>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</si>
  <si>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</si>
  <si>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</si>
  <si>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</si>
  <si>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</si>
  <si>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</si>
  <si>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</si>
  <si>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</si>
  <si>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</si>
  <si>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</si>
  <si>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</si>
  <si>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</si>
  <si>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</si>
  <si>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</si>
  <si>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</si>
  <si>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</si>
  <si>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</si>
  <si>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</si>
  <si>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</si>
  <si>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</si>
  <si>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</si>
  <si>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</si>
  <si>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</si>
  <si>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</si>
  <si>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</si>
  <si>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</si>
  <si>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</si>
  <si>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</si>
  <si>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</si>
  <si>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</si>
  <si>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</si>
  <si>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</si>
  <si>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</si>
  <si>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</si>
  <si>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</si>
  <si>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</si>
  <si>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</si>
  <si>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</si>
  <si>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</si>
  <si>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</si>
  <si>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</si>
  <si>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</si>
  <si>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</si>
  <si>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</si>
  <si>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</si>
  <si>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</si>
  <si>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</si>
  <si>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</si>
  <si>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</si>
  <si>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</si>
  <si>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</si>
  <si>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</si>
  <si>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</si>
  <si>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</si>
  <si>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</si>
  <si>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</si>
  <si>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</si>
  <si>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</si>
  <si>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</si>
  <si>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</si>
  <si>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</si>
  <si>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</si>
  <si>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</si>
  <si>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</si>
  <si>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</si>
  <si>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</si>
  <si>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</si>
  <si>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</si>
  <si>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</si>
  <si>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</si>
  <si>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</si>
  <si>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</si>
  <si>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</si>
  <si>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</si>
  <si>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</si>
  <si>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</si>
  <si>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</si>
  <si>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</si>
  <si>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</si>
  <si>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</si>
  <si>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</si>
  <si>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</si>
  <si>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</si>
  <si>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</si>
  <si>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</si>
  <si>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</si>
  <si>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</si>
  <si>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</si>
  <si>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</si>
  <si>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</si>
  <si>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</si>
  <si>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</si>
  <si>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</si>
  <si>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</si>
  <si>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</si>
  <si>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</si>
  <si>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</si>
  <si>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</si>
  <si>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</si>
  <si>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</si>
  <si>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</si>
  <si>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</si>
  <si>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</si>
  <si>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</si>
  <si>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</si>
  <si>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</si>
  <si>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</si>
  <si>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</si>
  <si>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</si>
  <si>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</si>
  <si>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</si>
  <si>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</si>
  <si>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</si>
  <si>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</si>
  <si>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</si>
  <si>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</si>
  <si>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</si>
  <si>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</si>
  <si>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</si>
  <si>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</si>
  <si>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</si>
  <si>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</si>
  <si>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</si>
  <si>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</si>
  <si>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</si>
  <si>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</si>
  <si>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</si>
  <si>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</si>
  <si>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</si>
  <si>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</si>
  <si>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</si>
  <si>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</si>
  <si>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</si>
  <si>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</si>
  <si>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</si>
  <si>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</si>
  <si>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</si>
  <si>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</si>
  <si>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</si>
  <si>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</si>
  <si>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</si>
  <si>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</si>
  <si>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</si>
  <si>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</si>
  <si>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</si>
  <si>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</si>
  <si>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</si>
  <si>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</si>
  <si>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</si>
  <si>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</si>
  <si>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</si>
  <si>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</si>
  <si>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</si>
  <si>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</si>
  <si>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</si>
  <si>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</si>
  <si>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</si>
  <si>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</si>
  <si>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</si>
  <si>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</si>
  <si>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</si>
  <si>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</si>
  <si>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</si>
  <si>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</si>
  <si>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</si>
  <si>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</si>
  <si>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</si>
  <si>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</si>
  <si>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</si>
  <si>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</si>
  <si>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</si>
  <si>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</si>
  <si>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</si>
  <si>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</si>
  <si>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</si>
  <si>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</si>
  <si>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</si>
  <si>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</si>
  <si>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</si>
  <si>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</si>
  <si>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</si>
  <si>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</si>
  <si>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</si>
  <si>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</si>
  <si>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</si>
  <si>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</si>
  <si>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</si>
  <si>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</si>
  <si>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</si>
  <si>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</si>
  <si>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</si>
  <si>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</si>
  <si>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</si>
  <si>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</si>
  <si>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</si>
  <si>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</si>
  <si>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</si>
  <si>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</si>
  <si>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</si>
  <si>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</si>
  <si>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</si>
  <si>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</si>
  <si>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</si>
  <si>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</si>
  <si>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</si>
  <si>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</si>
  <si>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</si>
  <si>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</si>
  <si>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</si>
  <si>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</si>
  <si>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</si>
  <si>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</si>
  <si>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</si>
  <si>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</si>
  <si>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</si>
  <si>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</si>
  <si>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</si>
  <si>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</si>
  <si>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</si>
  <si>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</si>
  <si>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</si>
  <si>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</si>
  <si>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</si>
  <si>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</si>
  <si>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</si>
  <si>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</si>
  <si>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</si>
  <si>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</si>
  <si>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</si>
  <si>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</si>
  <si>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</si>
  <si>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</si>
  <si>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</si>
  <si>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</si>
  <si>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</si>
  <si>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</si>
  <si>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</si>
  <si>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</si>
  <si>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</si>
  <si>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</si>
  <si>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</si>
  <si>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</si>
  <si>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</si>
  <si>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</si>
  <si>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</si>
  <si>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</si>
  <si>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</si>
  <si>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</si>
  <si>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</si>
  <si>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</si>
  <si>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</si>
  <si>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</si>
  <si>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</si>
  <si>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</si>
  <si>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</si>
  <si>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</si>
  <si>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</si>
  <si>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</si>
  <si>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</si>
  <si>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</si>
  <si>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</si>
  <si>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</si>
  <si>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</si>
  <si>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</si>
  <si>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</si>
  <si>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</si>
  <si>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</si>
  <si>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</si>
  <si>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</si>
  <si>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</si>
  <si>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</si>
  <si>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</si>
  <si>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</si>
  <si>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</si>
  <si>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</si>
  <si>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</si>
  <si>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</si>
  <si>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</si>
  <si>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</si>
  <si>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</si>
  <si>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</si>
  <si>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</si>
  <si>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</si>
  <si>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</si>
  <si>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</si>
  <si>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</si>
  <si>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</si>
  <si>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</si>
  <si>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</si>
  <si>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</si>
  <si>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</si>
  <si>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</si>
  <si>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</si>
  <si>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</si>
  <si>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</si>
  <si>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</si>
  <si>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</si>
  <si>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</si>
  <si>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</si>
  <si>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</si>
  <si>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</si>
  <si>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</si>
  <si>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</si>
  <si>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</si>
  <si>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</si>
  <si>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</si>
  <si>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</si>
  <si>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</si>
  <si>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</si>
  <si>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</si>
  <si>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</si>
  <si>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</si>
  <si>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</si>
  <si>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</si>
  <si>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</si>
  <si>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</si>
  <si>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</si>
  <si>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</si>
  <si>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</si>
  <si>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</si>
  <si>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</si>
  <si>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</si>
  <si>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</si>
  <si>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</si>
  <si>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</si>
  <si>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</si>
  <si>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</si>
  <si>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</si>
  <si>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</si>
  <si>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</si>
  <si>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</si>
  <si>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</si>
  <si>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</si>
  <si>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</si>
  <si>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</si>
  <si>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</si>
  <si>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</si>
  <si>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</si>
  <si>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</si>
  <si>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</si>
  <si>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</si>
  <si>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</si>
  <si>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</si>
  <si>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</si>
  <si>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</si>
  <si>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</si>
  <si>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</si>
  <si>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</si>
  <si>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</si>
  <si>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</si>
  <si>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</si>
  <si>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</si>
  <si>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</si>
  <si>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</si>
  <si>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</si>
  <si>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</si>
  <si>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</si>
  <si>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</si>
  <si>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</si>
  <si>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</si>
  <si>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</si>
  <si>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</si>
  <si>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</si>
  <si>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</si>
  <si>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</si>
  <si>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</si>
  <si>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</si>
  <si>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</si>
  <si>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</si>
  <si>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</si>
  <si>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</si>
  <si>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</si>
  <si>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</si>
  <si>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</si>
  <si>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</si>
  <si>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</si>
  <si>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</si>
  <si>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</si>
  <si>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</si>
  <si>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</si>
  <si>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</si>
  <si>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</si>
  <si>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</si>
  <si>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</si>
  <si>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</si>
  <si>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</si>
  <si>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</si>
  <si>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</si>
  <si>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</si>
  <si>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</si>
  <si>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</si>
  <si>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</si>
  <si>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</si>
  <si>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</si>
  <si>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</si>
  <si>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</si>
  <si>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</si>
  <si>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</si>
  <si>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</si>
  <si>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</si>
  <si>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</si>
  <si>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</si>
  <si>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</si>
  <si>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</si>
  <si>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</si>
  <si>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</si>
  <si>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</si>
  <si>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</si>
  <si>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</si>
  <si>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</si>
  <si>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</si>
  <si>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</si>
  <si>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</si>
  <si>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</si>
  <si>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</si>
  <si>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</si>
  <si>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</si>
  <si>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</si>
  <si>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</si>
  <si>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</si>
  <si>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</si>
  <si>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</si>
  <si>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</si>
  <si>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</si>
  <si>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</si>
  <si>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</si>
  <si>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</si>
  <si>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</si>
  <si>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</si>
  <si>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</si>
  <si>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</si>
  <si>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</si>
  <si>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</si>
  <si>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</si>
  <si>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</si>
  <si>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</si>
  <si>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</si>
  <si>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</si>
  <si>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</si>
  <si>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</si>
  <si>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</si>
  <si>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</si>
  <si>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</si>
  <si>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</si>
  <si>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</si>
  <si>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</si>
  <si>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</si>
  <si>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</si>
  <si>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</si>
  <si>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</si>
  <si>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</si>
  <si>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</si>
  <si>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</si>
  <si>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</si>
  <si>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</si>
  <si>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</si>
  <si>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</si>
  <si>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</si>
  <si>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</si>
  <si>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</si>
  <si>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</si>
  <si>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</si>
  <si>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</si>
  <si>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</si>
  <si>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</si>
  <si>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</si>
  <si>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</si>
  <si>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</si>
  <si>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</si>
  <si>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</si>
  <si>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</si>
  <si>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</si>
  <si>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</si>
  <si>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</si>
  <si>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</si>
  <si>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</si>
  <si>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</si>
  <si>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</si>
  <si>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</si>
  <si>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</si>
  <si>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</si>
  <si>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</si>
  <si>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</si>
  <si>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</si>
  <si>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</si>
  <si>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</si>
  <si>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</si>
  <si>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</si>
  <si>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</si>
  <si>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</si>
  <si>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</si>
  <si>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</si>
  <si>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</si>
  <si>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</si>
  <si>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</si>
  <si>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</si>
  <si>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</si>
  <si>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</si>
  <si>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</si>
  <si>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</si>
  <si>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</si>
  <si>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</si>
  <si>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</si>
  <si>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</si>
  <si>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</si>
  <si>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</si>
  <si>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</si>
  <si>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</si>
  <si>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</si>
  <si>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</si>
  <si>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</si>
  <si>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</si>
  <si>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</si>
  <si>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</si>
  <si>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</si>
  <si>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</si>
  <si>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</si>
  <si>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</si>
  <si>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</si>
  <si>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</si>
  <si>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</si>
  <si>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</si>
  <si>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</si>
  <si>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</si>
  <si>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</si>
  <si>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</si>
  <si>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</si>
  <si>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</si>
  <si>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</si>
  <si>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</si>
  <si>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</si>
  <si>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</si>
  <si>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</si>
  <si>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</si>
  <si>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</si>
  <si>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</si>
  <si>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</si>
  <si>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</si>
  <si>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</si>
  <si>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</si>
  <si>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</si>
  <si>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</si>
  <si>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</si>
  <si>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</si>
  <si>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</si>
  <si>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</si>
  <si>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</si>
  <si>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</si>
  <si>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</si>
  <si>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</si>
  <si>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</si>
  <si>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</si>
  <si>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</si>
  <si>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</si>
  <si>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</si>
  <si>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</si>
  <si>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</si>
  <si>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</si>
  <si>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</si>
  <si>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</si>
  <si>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</si>
  <si>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</si>
  <si>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</si>
  <si>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</si>
  <si>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</si>
  <si>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</si>
  <si>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</si>
  <si>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</si>
  <si>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</si>
  <si>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</si>
  <si>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</si>
  <si>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</si>
  <si>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</si>
  <si>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</si>
  <si>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</si>
  <si>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</si>
  <si>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</si>
  <si>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</si>
  <si>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</si>
  <si>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</si>
  <si>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</si>
  <si>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</si>
  <si>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</si>
  <si>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</si>
  <si>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</si>
  <si>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</si>
  <si>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</si>
  <si>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</si>
  <si>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</si>
  <si>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</si>
  <si>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</si>
  <si>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</si>
  <si>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</si>
  <si>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</si>
  <si>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</si>
  <si>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</si>
  <si>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</si>
  <si>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</si>
  <si>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</si>
  <si>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</si>
  <si>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</si>
  <si>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</si>
  <si>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</si>
  <si>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</si>
  <si>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</si>
  <si>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</si>
  <si>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</si>
  <si>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</si>
  <si>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</si>
  <si>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</si>
  <si>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</si>
  <si>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</si>
  <si>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</si>
  <si>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</si>
  <si>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</si>
  <si>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</si>
  <si>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</si>
  <si>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</si>
  <si>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</si>
  <si>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</si>
  <si>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</si>
  <si>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</si>
  <si>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</si>
  <si>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</si>
  <si>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</si>
  <si>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</si>
  <si>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</si>
  <si>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</si>
  <si>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</si>
  <si>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</si>
  <si>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</si>
  <si>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</si>
  <si>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</si>
  <si>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</si>
  <si>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</si>
  <si>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</si>
  <si>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</si>
  <si>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</si>
  <si>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</si>
  <si>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</si>
  <si>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</si>
  <si>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</si>
  <si>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</si>
  <si>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</si>
  <si>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</si>
  <si>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</si>
  <si>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</si>
  <si>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</si>
  <si>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</si>
  <si>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</si>
  <si>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</si>
  <si>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</si>
  <si>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</si>
  <si>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</si>
  <si>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</si>
  <si>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</si>
  <si>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</si>
  <si>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</si>
  <si>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</si>
  <si>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</si>
  <si>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</si>
  <si>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</si>
  <si>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</si>
  <si>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</si>
  <si>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</si>
  <si>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</si>
  <si>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</si>
  <si>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</si>
  <si>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</si>
  <si>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</si>
  <si>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</si>
  <si>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</si>
  <si>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</si>
  <si>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</si>
  <si>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</si>
  <si>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</si>
  <si>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</si>
  <si>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</si>
  <si>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</si>
  <si>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</si>
  <si>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</si>
  <si>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</si>
  <si>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</si>
  <si>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</si>
  <si>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</si>
  <si>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</si>
  <si>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</si>
  <si>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</si>
  <si>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</si>
  <si>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</si>
  <si>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</si>
  <si>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</si>
  <si>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</si>
  <si>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</si>
  <si>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</si>
  <si>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</si>
  <si>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</si>
  <si>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</si>
  <si>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</si>
  <si>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</si>
  <si>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</si>
  <si>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</si>
  <si>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</si>
  <si>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</si>
  <si>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</si>
  <si>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</si>
  <si>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</si>
  <si>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</si>
  <si>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</si>
  <si>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</si>
  <si>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</si>
  <si>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</si>
  <si>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</si>
  <si>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</si>
  <si>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</si>
  <si>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</si>
  <si>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</si>
  <si>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</si>
  <si>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</si>
  <si>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</si>
  <si>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</si>
  <si>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</si>
  <si>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</si>
  <si>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</si>
  <si>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</si>
  <si>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</si>
  <si>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</si>
  <si>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</si>
  <si>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</si>
  <si>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</si>
  <si>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</si>
  <si>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</si>
  <si>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</si>
  <si>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</si>
  <si>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</si>
  <si>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</si>
  <si>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</si>
  <si>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</si>
  <si>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</si>
  <si>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</si>
  <si>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</si>
  <si>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</si>
  <si>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</si>
  <si>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</si>
  <si>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</si>
  <si>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</si>
  <si>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</si>
  <si>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</si>
  <si>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</si>
  <si>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</si>
  <si>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</si>
  <si>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</si>
  <si>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</si>
  <si>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</si>
  <si>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</si>
  <si>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</si>
  <si>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</si>
  <si>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</si>
  <si>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</si>
  <si>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</si>
  <si>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</si>
  <si>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</si>
  <si>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</si>
  <si>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</si>
  <si>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</si>
  <si>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</si>
  <si>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</si>
  <si>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</si>
  <si>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</si>
  <si>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</si>
  <si>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</si>
  <si>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</si>
  <si>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</si>
  <si>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</si>
  <si>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</si>
  <si>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</si>
  <si>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</si>
  <si>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</si>
  <si>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</si>
  <si>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</si>
  <si>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</si>
  <si>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</si>
  <si>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</si>
  <si>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</si>
  <si>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</si>
  <si>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</si>
  <si>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</si>
  <si>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</si>
  <si>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</si>
  <si>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</si>
  <si>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</si>
  <si>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</si>
  <si>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</si>
  <si>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</si>
  <si>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</si>
  <si>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</si>
  <si>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</si>
  <si>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</si>
  <si>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</si>
  <si>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</si>
  <si>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</si>
  <si>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</si>
  <si>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</si>
  <si>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</si>
  <si>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</si>
  <si>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</si>
  <si>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</si>
  <si>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</si>
  <si>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</si>
  <si>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</si>
  <si>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</si>
  <si>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</si>
  <si>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</si>
  <si>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</si>
  <si>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</si>
  <si>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</si>
  <si>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</si>
  <si>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</si>
  <si>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</si>
  <si>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</si>
  <si>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</si>
  <si>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</si>
  <si>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</si>
  <si>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</si>
  <si>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</si>
  <si>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</si>
  <si>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</si>
  <si>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</si>
  <si>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</si>
  <si>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</si>
  <si>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</si>
  <si>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</si>
  <si>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</si>
  <si>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</si>
  <si>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</si>
  <si>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</si>
  <si>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</si>
  <si>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</si>
  <si>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</si>
  <si>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</si>
  <si>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</si>
  <si>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</si>
  <si>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</si>
  <si>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</si>
  <si>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</si>
  <si>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</si>
  <si>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</si>
  <si>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</si>
  <si>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</si>
  <si>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</si>
  <si>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</si>
  <si>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</si>
  <si>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</si>
  <si>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</si>
  <si>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</si>
  <si>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</si>
  <si>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</si>
  <si>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</si>
  <si>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</si>
  <si>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</si>
  <si>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</si>
  <si>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</si>
  <si>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</si>
  <si>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</si>
  <si>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</si>
  <si>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</si>
  <si>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</si>
  <si>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</si>
  <si>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</si>
  <si>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</si>
  <si>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</si>
  <si>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</si>
  <si>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</si>
  <si>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</si>
  <si>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</si>
  <si>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</si>
  <si>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</si>
  <si>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</si>
  <si>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</si>
  <si>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</si>
  <si>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</si>
  <si>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</si>
  <si>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</si>
  <si>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</si>
  <si>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</si>
  <si>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</si>
  <si>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</si>
  <si>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</si>
  <si>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</si>
  <si>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</si>
  <si>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</si>
  <si>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</si>
  <si>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</si>
  <si>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</si>
  <si>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</si>
  <si>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</si>
  <si>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</si>
  <si>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</si>
  <si>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</si>
  <si>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</si>
  <si>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</si>
  <si>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</si>
  <si>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</si>
  <si>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</si>
  <si>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</si>
  <si>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</si>
  <si>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</si>
  <si>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</si>
  <si>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</si>
  <si>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</si>
  <si>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</si>
  <si>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</si>
  <si>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</si>
  <si>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</si>
  <si>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</si>
  <si>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</si>
  <si>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</si>
  <si>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</si>
  <si>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</si>
  <si>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</si>
  <si>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</si>
  <si>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</si>
  <si>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</si>
  <si>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</si>
  <si>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</si>
  <si>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</si>
  <si>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</si>
  <si>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</si>
  <si>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</si>
  <si>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</si>
  <si>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</si>
  <si>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</si>
  <si>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</si>
  <si>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</si>
  <si>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</si>
  <si>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</si>
  <si>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</si>
  <si>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</si>
  <si>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</si>
  <si>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</si>
  <si>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</si>
  <si>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</si>
  <si>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</si>
  <si>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</si>
  <si>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</si>
  <si>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</si>
  <si>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</si>
  <si>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</si>
  <si>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</si>
  <si>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</si>
  <si>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</si>
  <si>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</si>
  <si>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</si>
  <si>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</si>
  <si>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</si>
  <si>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</si>
  <si>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</si>
  <si>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</si>
  <si>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</si>
  <si>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</si>
  <si>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</si>
  <si>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</si>
  <si>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</si>
  <si>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</si>
  <si>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</si>
  <si>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</si>
  <si>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</si>
  <si>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</si>
  <si>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</si>
  <si>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</si>
  <si>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</si>
  <si>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</si>
  <si>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</si>
  <si>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</si>
  <si>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</si>
  <si>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</si>
  <si>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</si>
  <si>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</si>
  <si>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</si>
  <si>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</si>
  <si>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</si>
  <si>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</si>
  <si>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</si>
  <si>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</si>
  <si>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</si>
  <si>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</si>
  <si>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</si>
  <si>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</si>
  <si>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</si>
  <si>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</si>
  <si>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</si>
  <si>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</si>
  <si>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</si>
  <si>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</si>
  <si>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</si>
  <si>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</si>
  <si>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</si>
  <si>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</si>
  <si>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</si>
  <si>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</si>
  <si>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</si>
  <si>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</si>
  <si>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</si>
  <si>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</si>
  <si>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</si>
  <si>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</si>
  <si>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</si>
  <si>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</si>
  <si>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</si>
  <si>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</si>
  <si>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</si>
  <si>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</si>
  <si>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</si>
  <si>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</si>
  <si>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</si>
  <si>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</si>
  <si>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</si>
  <si>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</si>
  <si>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</si>
  <si>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</si>
  <si>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</si>
  <si>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</si>
  <si>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</si>
  <si>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</si>
  <si>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</si>
  <si>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</si>
  <si>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</si>
  <si>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</si>
  <si>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</si>
  <si>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</si>
  <si>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</si>
  <si>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</si>
  <si>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</si>
  <si>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</si>
  <si>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</si>
  <si>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</si>
  <si>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</si>
  <si>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</si>
  <si>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</si>
  <si>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</si>
  <si>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</si>
  <si>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</si>
  <si>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</si>
  <si>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</si>
  <si>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</si>
  <si>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</si>
  <si>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</si>
  <si>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</si>
  <si>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</si>
  <si>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</si>
  <si>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</si>
  <si>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</si>
  <si>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</si>
  <si>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</si>
  <si>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</si>
  <si>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</si>
  <si>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</si>
  <si>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</si>
  <si>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</si>
  <si>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</si>
  <si>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</si>
  <si>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</si>
  <si>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</si>
  <si>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</si>
  <si>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</si>
  <si>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</si>
  <si>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</si>
  <si>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</si>
  <si>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</si>
  <si>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</si>
  <si>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</si>
  <si>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</si>
  <si>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</si>
  <si>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</si>
  <si>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</si>
  <si>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</si>
  <si>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</si>
  <si>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</si>
  <si>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</si>
  <si>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</si>
  <si>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</si>
  <si>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</si>
  <si>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</si>
  <si>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</si>
  <si>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</si>
  <si>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</si>
  <si>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</si>
  <si>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</si>
  <si>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</si>
  <si>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</si>
  <si>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</si>
  <si>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</si>
  <si>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</si>
  <si>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</si>
  <si>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</si>
  <si>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</si>
  <si>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</si>
  <si>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</si>
  <si>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</si>
  <si>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</si>
  <si>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</si>
  <si>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</si>
  <si>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</si>
  <si>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</si>
  <si>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</si>
  <si>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</si>
  <si>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</si>
  <si>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</si>
  <si>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</si>
  <si>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</si>
  <si>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</si>
  <si>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</si>
  <si>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</si>
  <si>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</si>
  <si>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</si>
  <si>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</si>
  <si>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</si>
  <si>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</si>
  <si>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</si>
  <si>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</si>
  <si>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</si>
  <si>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</si>
  <si>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</si>
  <si>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</si>
  <si>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</si>
  <si>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</si>
  <si>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</si>
  <si>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</si>
  <si>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</si>
  <si>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</si>
  <si>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</si>
  <si>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</si>
  <si>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</si>
  <si>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</si>
  <si>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</si>
  <si>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</si>
  <si>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</si>
  <si>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</si>
  <si>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</si>
  <si>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</si>
  <si>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</si>
  <si>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</si>
  <si>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</si>
  <si>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</si>
  <si>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</si>
  <si>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</si>
  <si>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</si>
  <si>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</si>
  <si>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</si>
  <si>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</si>
  <si>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</si>
  <si>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</si>
  <si>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</si>
  <si>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</si>
  <si>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</si>
  <si>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</si>
  <si>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</si>
  <si>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</si>
  <si>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</si>
  <si>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</si>
  <si>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</si>
  <si>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</si>
  <si>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</si>
  <si>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</si>
  <si>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</si>
  <si>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</si>
  <si>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</si>
  <si>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</si>
  <si>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</si>
  <si>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</si>
  <si>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</si>
  <si>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</si>
  <si>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</si>
  <si>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</si>
  <si>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</si>
  <si>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</si>
  <si>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</si>
  <si>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</si>
  <si>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</si>
  <si>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</si>
  <si>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</si>
  <si>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</si>
  <si>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</si>
  <si>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</si>
  <si>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</si>
  <si>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</si>
  <si>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</si>
  <si>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</si>
  <si>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</si>
  <si>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</si>
  <si>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</si>
  <si>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</si>
  <si>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</si>
  <si>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</si>
  <si>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</si>
  <si>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</si>
  <si>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</si>
  <si>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</si>
  <si>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</si>
  <si>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</si>
  <si>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</si>
  <si>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</si>
  <si>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</si>
  <si>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</si>
  <si>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</si>
  <si>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</si>
  <si>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</si>
  <si>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</si>
  <si>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</si>
  <si>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</si>
  <si>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</si>
  <si>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</si>
  <si>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</si>
  <si>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</si>
  <si>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</si>
  <si>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</si>
  <si>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</si>
  <si>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</si>
  <si>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</si>
  <si>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</si>
  <si>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</si>
  <si>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</si>
  <si>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</si>
  <si>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</si>
  <si>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</si>
  <si>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</si>
  <si>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</si>
  <si>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</si>
  <si>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</si>
  <si>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</si>
  <si>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</si>
  <si>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</si>
  <si>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</si>
  <si>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</si>
  <si>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</si>
  <si>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</si>
  <si>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</si>
  <si>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</si>
  <si>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</si>
  <si>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</si>
  <si>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</si>
  <si>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</si>
  <si>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</si>
  <si>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</si>
  <si>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</si>
  <si>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</si>
  <si>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</si>
  <si>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</si>
  <si>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</si>
  <si>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</si>
  <si>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</si>
  <si>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</si>
  <si>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</si>
  <si>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</si>
  <si>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</si>
  <si>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</si>
  <si>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</si>
  <si>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</si>
  <si>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</si>
  <si>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</si>
  <si>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</si>
  <si>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</si>
  <si>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</si>
  <si>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</si>
  <si>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</si>
  <si>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</si>
  <si>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</si>
  <si>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</si>
  <si>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</si>
  <si>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</si>
  <si>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</si>
  <si>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</si>
  <si>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</si>
  <si>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</si>
  <si>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</si>
  <si>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</si>
  <si>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</si>
  <si>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</si>
  <si>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</si>
  <si>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</si>
  <si>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</si>
  <si>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</si>
  <si>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</si>
  <si>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</si>
  <si>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</si>
  <si>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</si>
  <si>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</si>
  <si>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</si>
  <si>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</si>
  <si>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</si>
  <si>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</si>
  <si>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</si>
  <si>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</si>
  <si>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</si>
  <si>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</si>
  <si>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</si>
  <si>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</si>
  <si>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</si>
  <si>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</si>
  <si>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</si>
  <si>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</si>
  <si>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</si>
  <si>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</si>
  <si>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</si>
  <si>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</si>
  <si>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</si>
  <si>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</si>
  <si>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</si>
  <si>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</si>
  <si>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</si>
  <si>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</si>
  <si>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</si>
  <si>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</si>
  <si>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</si>
  <si>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</si>
  <si>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</si>
  <si>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</si>
  <si>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</si>
  <si>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</si>
  <si>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</si>
  <si>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</si>
  <si>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</si>
  <si>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</si>
  <si>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</si>
  <si>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</si>
  <si>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</si>
  <si>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</si>
  <si>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</si>
  <si>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</si>
  <si>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</si>
  <si>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</si>
  <si>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</si>
  <si>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</si>
  <si>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</si>
  <si>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</si>
  <si>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</si>
  <si>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</si>
  <si>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</si>
  <si>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</si>
  <si>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</si>
  <si>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</si>
  <si>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</si>
  <si>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</si>
  <si>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</si>
  <si>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</si>
  <si>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</si>
  <si>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</si>
  <si>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</si>
  <si>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</si>
  <si>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</si>
  <si>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</si>
  <si>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</si>
  <si>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</si>
  <si>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</si>
  <si>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</si>
  <si>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</si>
  <si>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</si>
  <si>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</si>
  <si>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</si>
  <si>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</si>
  <si>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</si>
  <si>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</si>
  <si>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</si>
  <si>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</si>
  <si>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</si>
  <si>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</si>
  <si>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</si>
  <si>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</si>
  <si>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</si>
  <si>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</si>
  <si>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</si>
  <si>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</si>
  <si>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</si>
  <si>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</si>
  <si>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</si>
  <si>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</si>
  <si>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</si>
  <si>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</si>
  <si>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</si>
  <si>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</si>
  <si>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</si>
  <si>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</si>
  <si>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</si>
  <si>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</si>
  <si>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</si>
  <si>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</si>
  <si>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</si>
  <si>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</si>
  <si>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</si>
  <si>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</si>
  <si>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</si>
  <si>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</si>
  <si>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</si>
  <si>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</si>
  <si>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</si>
  <si>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</si>
  <si>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</si>
  <si>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</si>
  <si>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</si>
  <si>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</si>
  <si>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</si>
  <si>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</si>
  <si>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</si>
  <si>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</si>
  <si>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</si>
  <si>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</si>
  <si>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</si>
  <si>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</si>
  <si>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</si>
  <si>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</si>
  <si>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</si>
  <si>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</si>
  <si>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</si>
  <si>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</si>
  <si>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</si>
  <si>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</si>
  <si>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</si>
  <si>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</si>
  <si>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</si>
  <si>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</si>
  <si>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</si>
  <si>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</si>
  <si>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</si>
  <si>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</si>
  <si>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</si>
  <si>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</si>
  <si>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</si>
  <si>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</si>
  <si>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</si>
  <si>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</si>
  <si>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</si>
  <si>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</si>
  <si>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</si>
  <si>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</si>
  <si>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</si>
  <si>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</si>
  <si>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</si>
  <si>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</si>
  <si>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</si>
  <si>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</si>
  <si>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</si>
  <si>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</si>
  <si>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</si>
  <si>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</si>
  <si>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</si>
  <si>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</si>
  <si>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</si>
  <si>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</si>
  <si>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</si>
  <si>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</si>
  <si>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</si>
  <si>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</si>
  <si>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</si>
  <si>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</si>
  <si>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</si>
  <si>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</si>
  <si>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</si>
  <si>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</si>
  <si>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</si>
  <si>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</si>
  <si>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</si>
  <si>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</si>
  <si>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</si>
  <si>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</si>
  <si>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</si>
  <si>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</si>
  <si>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</si>
  <si>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</si>
  <si>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</si>
  <si>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</si>
  <si>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</si>
  <si>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</si>
  <si>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</si>
  <si>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</si>
  <si>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</si>
  <si>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</si>
  <si>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</si>
  <si>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</si>
  <si>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</si>
  <si>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</si>
  <si>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</si>
  <si>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</si>
  <si>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</si>
  <si>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</si>
  <si>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</si>
  <si>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</si>
  <si>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</si>
  <si>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</si>
  <si>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</si>
  <si>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</si>
  <si>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</si>
  <si>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</si>
  <si>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</si>
  <si>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</si>
  <si>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</si>
  <si>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</si>
  <si>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</si>
  <si>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</si>
  <si>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</si>
  <si>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</si>
  <si>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</si>
  <si>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</si>
  <si>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</si>
  <si>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</si>
  <si>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</si>
  <si>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</si>
  <si>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</si>
  <si>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</si>
  <si>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</si>
  <si>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</si>
  <si>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</si>
  <si>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</si>
  <si>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</si>
  <si>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</si>
  <si>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</si>
  <si>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</si>
  <si>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</si>
  <si>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</si>
  <si>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</si>
  <si>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</si>
  <si>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</si>
  <si>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</si>
  <si>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</si>
  <si>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</si>
  <si>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</si>
  <si>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</si>
  <si>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</si>
  <si>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</si>
  <si>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</si>
  <si>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</si>
  <si>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</si>
  <si>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</si>
  <si>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</si>
  <si>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</si>
  <si>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</si>
  <si>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</si>
  <si>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</si>
  <si>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</si>
  <si>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</si>
  <si>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</si>
  <si>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</si>
  <si>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</si>
  <si>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</si>
  <si>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</si>
  <si>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</si>
  <si>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</si>
  <si>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</si>
  <si>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</si>
  <si>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</si>
  <si>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</si>
  <si>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</si>
  <si>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</si>
  <si>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</si>
  <si>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</si>
  <si>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</si>
  <si>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</si>
  <si>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</si>
  <si>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</si>
  <si>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</si>
  <si>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</si>
  <si>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</si>
  <si>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</si>
  <si>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</si>
  <si>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</si>
  <si>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</si>
  <si>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</si>
  <si>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</si>
  <si>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</si>
  <si>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</si>
  <si>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</si>
  <si>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</si>
  <si>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</si>
  <si>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</si>
  <si>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</si>
  <si>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</si>
  <si>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</si>
  <si>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</si>
  <si>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</si>
  <si>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</si>
  <si>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</si>
  <si>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</si>
  <si>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</si>
  <si>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</si>
  <si>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</si>
  <si>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</si>
  <si>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</si>
  <si>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</si>
  <si>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</si>
  <si>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</si>
  <si>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</si>
  <si>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</si>
  <si>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</si>
  <si>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</si>
  <si>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</si>
  <si>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</si>
  <si>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</si>
  <si>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</si>
  <si>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</si>
  <si>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</si>
  <si>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</si>
  <si>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</si>
  <si>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</si>
  <si>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</si>
  <si>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</si>
  <si>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</si>
  <si>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</si>
  <si>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</si>
  <si>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</si>
  <si>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</si>
  <si>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</si>
  <si>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</si>
  <si>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</si>
  <si>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</si>
  <si>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</si>
  <si>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</si>
  <si>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</si>
  <si>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</si>
  <si>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</si>
  <si>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</si>
  <si>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</si>
  <si>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</si>
  <si>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</si>
  <si>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</si>
  <si>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</si>
  <si>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</si>
  <si>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</si>
  <si>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</si>
  <si>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</si>
  <si>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</si>
  <si>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</si>
  <si>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</si>
  <si>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</si>
  <si>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</si>
  <si>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</si>
  <si>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</si>
  <si>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</si>
  <si>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</si>
  <si>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</si>
  <si>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</si>
  <si>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</si>
  <si>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</si>
  <si>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</si>
  <si>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</si>
  <si>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</si>
  <si>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</si>
  <si>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</si>
  <si>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</si>
  <si>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</si>
  <si>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</si>
  <si>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</si>
  <si>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</si>
  <si>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</si>
  <si>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</si>
  <si>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</si>
  <si>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</si>
  <si>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</si>
  <si>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</si>
  <si>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</si>
  <si>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</si>
  <si>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</si>
  <si>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</si>
  <si>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</si>
  <si>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</si>
  <si>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</si>
  <si>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</si>
  <si>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</si>
  <si>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</si>
  <si>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</si>
  <si>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</si>
  <si>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</si>
  <si>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</si>
  <si>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</si>
  <si>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</si>
  <si>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</si>
  <si>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</si>
  <si>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</si>
  <si>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</si>
  <si>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</si>
  <si>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</si>
  <si>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</si>
  <si>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</si>
  <si>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</si>
  <si>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</si>
  <si>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</si>
  <si>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</si>
  <si>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</si>
  <si>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</si>
  <si>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</si>
  <si>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</si>
  <si>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</si>
  <si>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</si>
  <si>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</si>
  <si>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</si>
  <si>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</si>
  <si>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</si>
  <si>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</si>
  <si>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</si>
  <si>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</si>
  <si>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</si>
  <si>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</si>
  <si>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</si>
  <si>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</si>
  <si>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</si>
  <si>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</si>
  <si>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</si>
  <si>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</si>
  <si>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</si>
  <si>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</si>
  <si>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</si>
  <si>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</si>
  <si>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</si>
  <si>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</si>
  <si>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</si>
  <si>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</si>
  <si>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</si>
  <si>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</si>
  <si>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</si>
  <si>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</si>
  <si>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</si>
  <si>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</si>
  <si>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</si>
  <si>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</si>
  <si>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</si>
  <si>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</si>
  <si>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</si>
  <si>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</si>
  <si>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</si>
  <si>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</si>
  <si>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</si>
  <si>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</si>
  <si>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</si>
  <si>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</si>
  <si>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</si>
  <si>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</si>
  <si>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</si>
  <si>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</si>
  <si>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</si>
  <si>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</si>
  <si>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</si>
  <si>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</si>
  <si>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</si>
  <si>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</si>
  <si>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</si>
  <si>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</si>
  <si>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</si>
  <si>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</si>
  <si>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</si>
  <si>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</si>
  <si>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</si>
  <si>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</si>
  <si>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</si>
  <si>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</si>
  <si>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</si>
  <si>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</si>
  <si>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</si>
  <si>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</si>
  <si>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</si>
  <si>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</si>
  <si>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</si>
  <si>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</si>
  <si>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</si>
  <si>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</si>
  <si>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</si>
  <si>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</si>
  <si>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</si>
  <si>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</si>
  <si>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</si>
  <si>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</si>
  <si>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</si>
  <si>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</si>
  <si>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</si>
  <si>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</si>
  <si>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</si>
  <si>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</si>
  <si>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</si>
  <si>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</si>
  <si>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</si>
  <si>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</si>
  <si>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</si>
  <si>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</si>
  <si>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</si>
  <si>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</si>
  <si>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</si>
  <si>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</si>
  <si>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</si>
  <si>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</si>
  <si>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</si>
  <si>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</si>
  <si>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</si>
  <si>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</si>
  <si>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</si>
  <si>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</si>
  <si>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</si>
  <si>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</si>
  <si>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</si>
  <si>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</si>
  <si>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</si>
  <si>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</si>
  <si>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</si>
  <si>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</si>
  <si>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</si>
  <si>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</si>
  <si>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</si>
  <si>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</si>
  <si>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</si>
  <si>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</si>
  <si>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</si>
  <si>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</si>
  <si>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</si>
  <si>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</si>
  <si>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</si>
  <si>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</si>
  <si>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</si>
  <si>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</si>
  <si>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</si>
  <si>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</si>
  <si>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</si>
  <si>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</si>
  <si>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</si>
  <si>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</si>
  <si>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</si>
  <si>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</si>
  <si>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</si>
  <si>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</si>
  <si>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</si>
  <si>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</si>
  <si>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</si>
  <si>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</si>
  <si>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</si>
  <si>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</si>
  <si>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</si>
  <si>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</si>
  <si>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</si>
  <si>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</si>
  <si>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</si>
  <si>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</si>
  <si>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</si>
  <si>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</si>
  <si>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</si>
  <si>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</si>
  <si>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</si>
  <si>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</si>
  <si>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</si>
  <si>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</si>
  <si>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</si>
  <si>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</si>
  <si>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</si>
  <si>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</si>
  <si>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</si>
  <si>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</si>
  <si>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</si>
  <si>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</si>
  <si>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</si>
  <si>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</si>
  <si>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</si>
  <si>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</si>
  <si>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</si>
  <si>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</si>
  <si>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</si>
  <si>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</si>
  <si>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</si>
  <si>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</si>
  <si>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</si>
  <si>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</si>
  <si>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</si>
  <si>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</si>
  <si>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</si>
  <si>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</si>
  <si>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</si>
  <si>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</si>
  <si>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</si>
  <si>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</si>
  <si>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</si>
  <si>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</si>
  <si>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</si>
  <si>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</si>
  <si>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</si>
  <si>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</si>
  <si>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</si>
  <si>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</si>
  <si>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</si>
  <si>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</si>
  <si>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</si>
  <si>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</si>
  <si>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</si>
  <si>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</si>
  <si>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</si>
  <si>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</si>
  <si>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</si>
  <si>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</si>
  <si>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</si>
  <si>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</si>
  <si>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</si>
  <si>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</si>
  <si>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</si>
  <si>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</si>
  <si>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</si>
  <si>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</si>
  <si>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</si>
  <si>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</si>
  <si>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</si>
  <si>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</si>
  <si>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</si>
  <si>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</si>
  <si>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</si>
  <si>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</si>
  <si>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</si>
  <si>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</si>
  <si>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</si>
  <si>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</si>
  <si>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</si>
  <si>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</si>
  <si>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</si>
  <si>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</si>
  <si>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</si>
  <si>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</si>
  <si>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</si>
  <si>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</si>
  <si>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</si>
  <si>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</si>
  <si>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</si>
  <si>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</si>
  <si>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</si>
  <si>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</si>
  <si>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</si>
  <si>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</si>
  <si>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</si>
  <si>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</si>
  <si>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</si>
  <si>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</si>
  <si>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</si>
  <si>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</si>
  <si>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</si>
  <si>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</si>
  <si>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</si>
  <si>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</si>
  <si>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</si>
  <si>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</si>
  <si>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</si>
  <si>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</si>
  <si>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</si>
  <si>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</si>
  <si>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</si>
  <si>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</si>
  <si>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</si>
  <si>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</si>
  <si>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</si>
  <si>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</si>
  <si>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</si>
  <si>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</si>
  <si>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</si>
  <si>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</si>
  <si>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</si>
  <si>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</si>
  <si>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</si>
  <si>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</si>
  <si>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</si>
  <si>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</si>
  <si>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</si>
  <si>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</si>
  <si>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</si>
  <si>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</si>
  <si>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</si>
  <si>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</si>
  <si>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</si>
  <si>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</si>
  <si>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</si>
  <si>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</si>
  <si>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</si>
  <si>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</si>
  <si>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</si>
  <si>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</si>
  <si>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</si>
  <si>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</si>
  <si>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</si>
  <si>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</si>
  <si>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</si>
  <si>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</si>
  <si>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</si>
  <si>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</si>
  <si>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</si>
  <si>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</si>
  <si>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</si>
  <si>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</si>
  <si>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</si>
  <si>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</si>
  <si>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</si>
  <si>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</si>
  <si>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</si>
  <si>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</si>
  <si>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</si>
  <si>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</si>
  <si>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</si>
  <si>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</si>
  <si>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</si>
  <si>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</si>
  <si>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</si>
  <si>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</si>
  <si>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</si>
  <si>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</si>
  <si>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</si>
  <si>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</si>
  <si>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</si>
  <si>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</si>
  <si>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</si>
  <si>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</si>
  <si>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</si>
  <si>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</si>
  <si>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</si>
  <si>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</si>
  <si>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</si>
  <si>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</si>
  <si>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</si>
  <si>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</si>
  <si>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</si>
  <si>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</si>
  <si>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</si>
  <si>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</si>
  <si>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</si>
  <si>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</si>
  <si>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</si>
  <si>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</si>
  <si>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</si>
  <si>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</si>
  <si>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</si>
  <si>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</si>
  <si>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</si>
  <si>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</si>
  <si>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</si>
  <si>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</si>
  <si>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</si>
  <si>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</si>
  <si>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</si>
  <si>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</si>
  <si>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</si>
  <si>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</si>
  <si>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</si>
  <si>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</si>
  <si>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</si>
  <si>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</si>
  <si>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</si>
  <si>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</si>
  <si>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</si>
  <si>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</si>
  <si>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</si>
  <si>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</si>
  <si>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</si>
  <si>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</si>
  <si>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</si>
  <si>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</si>
  <si>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</si>
  <si>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</si>
  <si>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</si>
  <si>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</si>
  <si>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</si>
  <si>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</si>
  <si>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</si>
  <si>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</si>
  <si>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</si>
  <si>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</si>
  <si>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</si>
  <si>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</si>
  <si>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</si>
  <si>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</si>
  <si>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</si>
  <si>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</si>
  <si>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</si>
  <si>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</si>
  <si>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</si>
  <si>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</si>
  <si>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</si>
  <si>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</si>
  <si>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</si>
  <si>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</si>
  <si>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</si>
  <si>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</si>
  <si>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</si>
  <si>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</si>
  <si>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</si>
  <si>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</si>
  <si>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</si>
  <si>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</si>
  <si>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</si>
  <si>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</si>
  <si>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</si>
  <si>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</si>
  <si>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</si>
  <si>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</si>
  <si>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</si>
  <si>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</si>
  <si>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</si>
  <si>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</si>
  <si>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</si>
  <si>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</si>
  <si>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</si>
  <si>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</si>
  <si>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</si>
  <si>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</si>
  <si>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</si>
  <si>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</si>
  <si>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</si>
  <si>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</si>
  <si>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</si>
  <si>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</si>
  <si>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</si>
  <si>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</si>
  <si>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</si>
  <si>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</si>
  <si>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</si>
  <si>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</si>
  <si>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</si>
  <si>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</si>
  <si>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</si>
  <si>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</si>
  <si>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</si>
  <si>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</si>
  <si>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</si>
  <si>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</si>
  <si>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</si>
  <si>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</si>
  <si>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</si>
  <si>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</si>
  <si>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</si>
  <si>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</si>
  <si>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</si>
  <si>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</si>
  <si>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</si>
  <si>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</si>
  <si>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</si>
  <si>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</si>
  <si>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</si>
  <si>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</si>
  <si>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</si>
  <si>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</si>
  <si>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</si>
  <si>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</si>
  <si>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</si>
  <si>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</si>
  <si>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</si>
  <si>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</si>
  <si>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</si>
  <si>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</si>
  <si>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</si>
  <si>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</si>
  <si>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</si>
  <si>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</si>
  <si>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</si>
  <si>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</si>
  <si>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</si>
  <si>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</si>
  <si>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</si>
  <si>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</si>
  <si>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</si>
  <si>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</si>
  <si>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</si>
  <si>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</si>
  <si>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</si>
  <si>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</si>
  <si>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</si>
  <si>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</si>
  <si>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</si>
  <si>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</si>
  <si>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</si>
  <si>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</si>
  <si>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</si>
  <si>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</si>
  <si>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</si>
  <si>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</si>
  <si>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</si>
  <si>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</si>
  <si>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</si>
  <si>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</si>
  <si>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</si>
  <si>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</si>
  <si>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</si>
  <si>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</si>
  <si>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</si>
  <si>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</si>
  <si>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</si>
  <si>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</si>
  <si>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</si>
  <si>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</si>
  <si>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</si>
  <si>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</si>
  <si>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</si>
  <si>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</si>
  <si>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</si>
  <si>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</si>
  <si>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</si>
  <si>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</si>
  <si>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</si>
  <si>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</si>
  <si>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</si>
  <si>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</si>
  <si>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</si>
  <si>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</si>
  <si>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</si>
  <si>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</si>
  <si>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</si>
  <si>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</si>
  <si>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</si>
  <si>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</si>
  <si>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</si>
  <si>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</si>
  <si>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</si>
  <si>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</si>
  <si>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</si>
  <si>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</si>
  <si>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</si>
  <si>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</si>
  <si>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</si>
  <si>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</si>
  <si>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</si>
  <si>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</si>
  <si>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</si>
  <si>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</si>
  <si>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</si>
  <si>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</si>
  <si>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</si>
  <si>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</si>
  <si>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</si>
  <si>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</si>
  <si>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</si>
  <si>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</si>
  <si>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</si>
  <si>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</si>
  <si>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</si>
  <si>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</si>
  <si>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</si>
  <si>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</si>
  <si>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</si>
  <si>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</si>
  <si>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</si>
  <si>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</si>
  <si>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</si>
  <si>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</si>
  <si>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</si>
  <si>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</si>
  <si>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</si>
  <si>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</si>
  <si>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</si>
  <si>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</si>
  <si>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</si>
  <si>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</si>
  <si>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</si>
  <si>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</si>
  <si>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</si>
  <si>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</si>
  <si>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</si>
  <si>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</si>
  <si>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</si>
  <si>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</si>
  <si>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</si>
  <si>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</si>
  <si>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</si>
  <si>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</si>
  <si>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</si>
  <si>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</si>
  <si>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</si>
  <si>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</si>
  <si>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</si>
  <si>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</si>
  <si>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</si>
  <si>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</si>
  <si>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</si>
  <si>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</si>
  <si>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</si>
  <si>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</si>
  <si>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</si>
  <si>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</si>
  <si>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</si>
  <si>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</si>
  <si>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</si>
  <si>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</si>
  <si>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</si>
  <si>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</si>
  <si>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</si>
  <si>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</si>
  <si>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</si>
  <si>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</si>
  <si>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</si>
  <si>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</si>
  <si>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</si>
  <si>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</si>
  <si>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</si>
  <si>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</si>
  <si>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</si>
  <si>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</si>
  <si>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</si>
  <si>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</si>
  <si>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</si>
  <si>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</si>
  <si>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</si>
  <si>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</si>
  <si>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</si>
  <si>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</si>
  <si>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</si>
  <si>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</si>
  <si>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</si>
  <si>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</si>
  <si>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</si>
  <si>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</si>
  <si>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</si>
  <si>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</si>
  <si>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</si>
  <si>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</si>
  <si>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</si>
  <si>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</si>
  <si>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</si>
  <si>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</si>
  <si>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</si>
  <si>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</si>
  <si>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</si>
  <si>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</si>
  <si>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</si>
  <si>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</si>
  <si>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</si>
  <si>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</si>
  <si>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</si>
  <si>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</si>
  <si>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</si>
  <si>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</si>
  <si>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</si>
  <si>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</si>
  <si>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</si>
  <si>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</si>
  <si>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</si>
  <si>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</si>
  <si>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</si>
  <si>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</si>
  <si>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</si>
  <si>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</si>
  <si>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</si>
  <si>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</si>
  <si>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</si>
  <si>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</si>
  <si>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</si>
  <si>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</si>
  <si>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</si>
  <si>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</si>
  <si>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</si>
  <si>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</si>
  <si>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</si>
  <si>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</si>
  <si>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</si>
  <si>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</si>
  <si>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</si>
  <si>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</si>
  <si>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</si>
  <si>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</si>
  <si>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</si>
  <si>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</si>
  <si>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</si>
  <si>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</si>
  <si>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</si>
  <si>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</si>
  <si>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</si>
  <si>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</si>
  <si>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</si>
  <si>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</si>
  <si>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</si>
  <si>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</si>
  <si>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</si>
  <si>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</si>
  <si>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</si>
  <si>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</si>
  <si>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</si>
  <si>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</si>
  <si>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</si>
  <si>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</si>
  <si>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</si>
  <si>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</si>
  <si>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</si>
  <si>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</si>
  <si>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</si>
  <si>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</si>
  <si>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</si>
  <si>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</si>
  <si>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</si>
  <si>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</si>
  <si>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</si>
  <si>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</si>
  <si>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</si>
  <si>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</si>
  <si>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</si>
  <si>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</si>
  <si>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</si>
  <si>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</si>
  <si>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</si>
  <si>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</si>
  <si>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</si>
  <si>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</si>
  <si>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</si>
  <si>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</si>
  <si>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</si>
  <si>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</si>
  <si>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</si>
  <si>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</si>
  <si>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</si>
  <si>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</si>
  <si>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</si>
  <si>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</si>
  <si>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</si>
  <si>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</si>
  <si>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</si>
  <si>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</si>
  <si>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</si>
  <si>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</si>
  <si>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</si>
  <si>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</si>
  <si>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</si>
  <si>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</si>
  <si>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</si>
  <si>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</si>
  <si>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</si>
  <si>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</si>
  <si>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</si>
  <si>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</si>
  <si>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</si>
  <si>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</si>
  <si>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</si>
  <si>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</si>
  <si>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</si>
  <si>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</si>
  <si>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</si>
  <si>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</si>
  <si>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</si>
  <si>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</si>
  <si>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</si>
  <si>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</si>
  <si>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</si>
  <si>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</si>
  <si>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</si>
  <si>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</si>
  <si>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</si>
  <si>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</si>
  <si>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</si>
  <si>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</si>
  <si>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</si>
  <si>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</si>
  <si>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</si>
  <si>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</si>
  <si>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</si>
  <si>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</si>
  <si>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</si>
  <si>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</si>
  <si>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</si>
  <si>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</si>
  <si>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</si>
  <si>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</si>
  <si>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</si>
  <si>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</si>
  <si>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</si>
  <si>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</si>
  <si>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</si>
  <si>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</si>
  <si>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</si>
  <si>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</si>
  <si>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</si>
  <si>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</si>
  <si>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</si>
  <si>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</si>
  <si>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</si>
  <si>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</si>
  <si>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</si>
  <si>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</si>
  <si>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</si>
  <si>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</si>
  <si>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</si>
  <si>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</si>
  <si>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</si>
  <si>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</si>
  <si>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</si>
  <si>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</si>
  <si>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</si>
  <si>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</si>
  <si>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</si>
  <si>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</si>
  <si>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</si>
  <si>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</si>
  <si>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</si>
  <si>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</si>
  <si>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</si>
  <si>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</si>
  <si>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</si>
  <si>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</si>
  <si>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</si>
  <si>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</si>
  <si>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</si>
  <si>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</si>
  <si>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</si>
  <si>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</si>
  <si>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</si>
  <si>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</si>
  <si>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</si>
  <si>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</si>
  <si>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</si>
  <si>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</si>
  <si>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</si>
  <si>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</si>
  <si>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</si>
  <si>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</si>
  <si>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</si>
  <si>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</si>
  <si>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</si>
  <si>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</si>
  <si>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</si>
  <si>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</si>
  <si>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</si>
  <si>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</si>
  <si>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</si>
  <si>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</si>
  <si>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</si>
  <si>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</si>
  <si>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</si>
  <si>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</si>
  <si>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</si>
  <si>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</si>
  <si>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</si>
  <si>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</si>
  <si>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</si>
  <si>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</si>
  <si>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</si>
  <si>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</si>
  <si>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</si>
  <si>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</si>
  <si>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</si>
  <si>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</si>
  <si>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</si>
  <si>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</si>
  <si>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</si>
  <si>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</si>
  <si>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</si>
  <si>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</si>
  <si>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</si>
  <si>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</si>
  <si>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</si>
  <si>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</si>
  <si>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</si>
  <si>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</si>
  <si>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</si>
  <si>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</si>
  <si>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</si>
  <si>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</si>
  <si>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</si>
  <si>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</si>
  <si>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</si>
  <si>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</si>
  <si>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</si>
  <si>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</si>
  <si>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</si>
  <si>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</si>
  <si>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</si>
  <si>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</si>
  <si>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</si>
  <si>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</si>
  <si>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</si>
  <si>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</si>
  <si>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</si>
  <si>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</si>
  <si>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</si>
  <si>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</si>
  <si>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</si>
  <si>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</si>
  <si>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</si>
  <si>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</si>
  <si>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</si>
  <si>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</si>
  <si>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</si>
  <si>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</si>
  <si>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</si>
  <si>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</si>
  <si>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</si>
  <si>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</si>
  <si>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</si>
  <si>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</si>
  <si>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</si>
  <si>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</si>
  <si>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</si>
  <si>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</si>
  <si>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</si>
  <si>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</si>
  <si>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</si>
  <si>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</si>
  <si>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</si>
  <si>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</si>
  <si>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</si>
  <si>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</si>
  <si>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</si>
  <si>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</si>
  <si>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</si>
  <si>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</si>
  <si>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</si>
  <si>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</si>
  <si>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</si>
  <si>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</si>
  <si>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</si>
  <si>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</si>
  <si>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</si>
  <si>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</si>
  <si>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</si>
  <si>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</si>
  <si>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</si>
  <si>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</si>
  <si>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</si>
  <si>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</si>
  <si>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</si>
  <si>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</si>
  <si>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</si>
  <si>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</si>
  <si>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</si>
  <si>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</si>
  <si>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</si>
  <si>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</si>
  <si>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</si>
  <si>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</si>
  <si>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</si>
  <si>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</si>
  <si>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</si>
  <si>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</si>
  <si>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</si>
  <si>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</si>
  <si>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</si>
  <si>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</si>
  <si>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</si>
  <si>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</si>
  <si>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</si>
  <si>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</si>
  <si>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</si>
  <si>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</si>
  <si>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</si>
  <si>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</si>
  <si>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</si>
  <si>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</si>
  <si>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</si>
  <si>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</si>
  <si>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</si>
  <si>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</si>
  <si>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</si>
  <si>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</si>
  <si>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</si>
  <si>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</si>
  <si>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</si>
  <si>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</si>
  <si>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</si>
  <si>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</si>
  <si>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</si>
  <si>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</si>
  <si>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</si>
  <si>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</si>
  <si>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</si>
  <si>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</si>
  <si>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</si>
  <si>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</si>
  <si>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</si>
  <si>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</si>
  <si>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</si>
  <si>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</si>
  <si>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</si>
  <si>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</si>
  <si>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</si>
  <si>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</si>
  <si>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</si>
  <si>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</si>
  <si>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</si>
  <si>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</si>
  <si>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</si>
  <si>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</si>
  <si>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</si>
  <si>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</si>
  <si>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</si>
  <si>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</si>
  <si>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</si>
  <si>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</si>
  <si>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</si>
  <si>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</si>
  <si>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</si>
  <si>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</si>
  <si>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</si>
  <si>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</si>
  <si>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</si>
  <si>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</si>
  <si>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</si>
  <si>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</si>
  <si>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</si>
  <si>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</si>
  <si>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</si>
  <si>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</si>
  <si>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</si>
  <si>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</si>
  <si>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</si>
  <si>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</si>
  <si>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</si>
  <si>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</si>
  <si>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</si>
  <si>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</si>
  <si>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</si>
  <si>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</si>
  <si>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</si>
  <si>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</si>
  <si>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</si>
  <si>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</si>
  <si>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</si>
  <si>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</si>
  <si>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</si>
  <si>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</si>
  <si>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</si>
  <si>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</si>
  <si>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</si>
  <si>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</si>
  <si>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</si>
  <si>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</si>
  <si>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</si>
  <si>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</si>
  <si>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</si>
  <si>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</si>
  <si>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</si>
  <si>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</si>
  <si>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</si>
  <si>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</si>
  <si>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</si>
  <si>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</si>
  <si>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</si>
  <si>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</si>
  <si>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</si>
  <si>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</si>
  <si>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</si>
  <si>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</si>
  <si>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</si>
  <si>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</si>
  <si>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</si>
  <si>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</si>
  <si>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</si>
  <si>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</si>
  <si>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</si>
  <si>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</si>
  <si>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</si>
  <si>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</si>
  <si>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</si>
  <si>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</si>
  <si>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</si>
  <si>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</si>
  <si>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</si>
  <si>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</si>
  <si>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</si>
  <si>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</si>
  <si>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</si>
  <si>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</si>
  <si>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</si>
  <si>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</si>
  <si>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</si>
  <si>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</si>
  <si>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</si>
  <si>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</si>
  <si>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</si>
  <si>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</si>
  <si>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</si>
  <si>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</si>
  <si>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</si>
  <si>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</si>
  <si>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</si>
  <si>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</si>
  <si>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</si>
  <si>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</si>
  <si>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</si>
  <si>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</si>
  <si>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</si>
  <si>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</si>
  <si>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</si>
  <si>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</si>
  <si>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</si>
  <si>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</si>
  <si>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</si>
  <si>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</si>
  <si>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</si>
  <si>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</si>
  <si>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</si>
  <si>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</si>
  <si>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</si>
  <si>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</si>
  <si>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</si>
  <si>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</si>
  <si>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</si>
  <si>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</si>
  <si>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</si>
  <si>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</si>
  <si>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</si>
  <si>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</si>
  <si>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</si>
  <si>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</si>
  <si>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</si>
  <si>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</si>
  <si>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</si>
  <si>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</si>
  <si>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</si>
  <si>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</si>
  <si>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</si>
  <si>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</si>
  <si>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</si>
  <si>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</si>
  <si>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</si>
  <si>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</si>
  <si>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</si>
  <si>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</si>
  <si>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</si>
  <si>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</si>
  <si>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</si>
  <si>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</si>
  <si>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</si>
  <si>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</si>
  <si>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</si>
  <si>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</si>
  <si>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</si>
  <si>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</si>
  <si>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</si>
  <si>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</si>
  <si>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</si>
  <si>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</si>
  <si>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</si>
  <si>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</si>
  <si>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</si>
  <si>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</si>
  <si>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</si>
  <si>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</si>
  <si>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</si>
  <si>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</si>
  <si>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</si>
  <si>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</si>
  <si>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</si>
  <si>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</si>
  <si>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</si>
  <si>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</si>
  <si>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</si>
  <si>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</si>
  <si>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</si>
  <si>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</si>
  <si>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</si>
  <si>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</si>
  <si>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</si>
  <si>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</si>
  <si>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</si>
  <si>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</si>
  <si>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</si>
  <si>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</si>
  <si>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</si>
  <si>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</si>
  <si>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</si>
  <si>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</si>
  <si>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</si>
  <si>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</si>
  <si>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</si>
  <si>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</si>
  <si>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</si>
  <si>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</si>
  <si>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</si>
  <si>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</si>
  <si>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</si>
  <si>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</si>
  <si>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</si>
  <si>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</si>
  <si>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</si>
  <si>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</si>
  <si>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</si>
  <si>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</si>
  <si>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</si>
  <si>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</si>
  <si>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</si>
  <si>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</si>
  <si>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</si>
  <si>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</si>
  <si>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</si>
  <si>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</si>
  <si>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</si>
  <si>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</si>
  <si>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</si>
  <si>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</si>
  <si>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</si>
  <si>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</si>
  <si>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</si>
  <si>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</si>
  <si>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</si>
  <si>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</si>
  <si>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</si>
  <si>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</si>
  <si>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</si>
  <si>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</si>
  <si>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</si>
  <si>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</si>
  <si>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</si>
  <si>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</si>
  <si>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</si>
  <si>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</si>
  <si>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</si>
  <si>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</si>
  <si>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</si>
  <si>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</si>
  <si>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</si>
  <si>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</si>
  <si>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</si>
  <si>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</si>
  <si>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</si>
  <si>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</si>
  <si>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</si>
  <si>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</si>
  <si>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</si>
  <si>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</si>
  <si>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</si>
  <si>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</si>
  <si>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</si>
  <si>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</si>
  <si>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</si>
  <si>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</si>
  <si>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</si>
  <si>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</si>
  <si>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</si>
  <si>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</si>
  <si>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</si>
  <si>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</si>
  <si>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</si>
  <si>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</si>
  <si>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</si>
  <si>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</si>
  <si>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</si>
  <si>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</si>
  <si>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</si>
  <si>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</si>
  <si>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</si>
  <si>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</si>
  <si>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</si>
  <si>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</si>
  <si>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</si>
  <si>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</si>
  <si>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</si>
  <si>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</si>
  <si>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</si>
  <si>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</si>
  <si>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</si>
  <si>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</si>
  <si>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</si>
  <si>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</si>
  <si>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</si>
  <si>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</si>
  <si>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</si>
  <si>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</si>
  <si>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</si>
  <si>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</si>
  <si>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</si>
  <si>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</si>
  <si>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</si>
  <si>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</si>
  <si>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</si>
  <si>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</si>
  <si>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</si>
  <si>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</si>
  <si>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</si>
  <si>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</si>
  <si>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</si>
  <si>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</si>
  <si>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</si>
  <si>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</si>
  <si>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</si>
  <si>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</si>
  <si>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</si>
  <si>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</si>
  <si>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</si>
  <si>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</si>
  <si>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</si>
  <si>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</si>
  <si>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</si>
  <si>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</si>
  <si>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</si>
  <si>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</si>
  <si>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</si>
  <si>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</si>
  <si>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</si>
  <si>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</si>
  <si>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</si>
  <si>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</si>
  <si>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</si>
  <si>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</si>
  <si>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</si>
  <si>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</si>
  <si>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</si>
  <si>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</si>
  <si>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</si>
  <si>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</si>
  <si>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</si>
  <si>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</si>
  <si>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</si>
  <si>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</si>
  <si>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</si>
  <si>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</si>
  <si>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</si>
  <si>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</si>
  <si>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</si>
  <si>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</si>
  <si>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</si>
  <si>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</si>
  <si>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</si>
  <si>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</si>
  <si>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</si>
  <si>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</si>
  <si>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</si>
  <si>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</si>
  <si>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</si>
  <si>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</si>
  <si>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</si>
  <si>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</si>
  <si>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</si>
  <si>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</si>
  <si>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</si>
  <si>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</si>
  <si>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</si>
  <si>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</si>
  <si>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</si>
  <si>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</si>
  <si>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</si>
  <si>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</si>
  <si>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</si>
  <si>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</si>
  <si>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</si>
  <si>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</si>
  <si>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</si>
  <si>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</si>
  <si>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</si>
  <si>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</si>
  <si>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</si>
  <si>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</si>
  <si>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</si>
  <si>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</si>
  <si>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</si>
  <si>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</si>
  <si>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</si>
  <si>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</si>
  <si>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</si>
  <si>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</si>
  <si>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</si>
  <si>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</si>
  <si>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</si>
  <si>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</si>
  <si>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</si>
  <si>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</si>
  <si>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</si>
  <si>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</si>
  <si>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</si>
  <si>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</si>
  <si>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</si>
  <si>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</si>
  <si>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</si>
  <si>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</si>
  <si>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</si>
  <si>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</si>
  <si>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</si>
  <si>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</si>
  <si>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</si>
  <si>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</si>
  <si>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</si>
  <si>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</si>
  <si>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</si>
  <si>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</si>
  <si>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</si>
  <si>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</si>
  <si>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</si>
  <si>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</si>
  <si>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</si>
  <si>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</si>
  <si>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</si>
  <si>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</si>
  <si>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</si>
  <si>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</si>
  <si>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</si>
  <si>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</si>
  <si>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</si>
  <si>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</si>
  <si>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</si>
  <si>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</si>
  <si>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</si>
  <si>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</si>
  <si>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</si>
  <si>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</si>
  <si>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</si>
  <si>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</si>
  <si>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</si>
  <si>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</si>
  <si>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</si>
  <si>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</si>
  <si>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</si>
  <si>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</si>
  <si>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</si>
  <si>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</si>
  <si>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</si>
  <si>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</si>
  <si>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</si>
  <si>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</si>
  <si>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</si>
  <si>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</si>
  <si>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</si>
  <si>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</si>
  <si>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</si>
  <si>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</si>
  <si>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</si>
  <si>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</si>
  <si>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</si>
  <si>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</si>
  <si>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</si>
  <si>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</si>
  <si>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</si>
  <si>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</si>
  <si>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</si>
  <si>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</si>
  <si>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</si>
  <si>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</si>
  <si>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</si>
  <si>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</si>
  <si>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</si>
  <si>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</si>
  <si>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</si>
  <si>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</si>
  <si>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</si>
  <si>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</si>
  <si>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</si>
  <si>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</si>
  <si>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</si>
  <si>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</si>
  <si>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</si>
  <si>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</si>
  <si>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</si>
  <si>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</si>
  <si>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</si>
  <si>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</si>
  <si>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</si>
  <si>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</si>
  <si>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</si>
  <si>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</si>
  <si>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</si>
  <si>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</si>
  <si>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</si>
  <si>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</si>
  <si>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</si>
  <si>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</si>
  <si>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</si>
  <si>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</si>
  <si>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</si>
  <si>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</si>
  <si>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</si>
  <si>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</si>
  <si>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</si>
  <si>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</si>
  <si>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</si>
  <si>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</si>
  <si>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</si>
  <si>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</si>
  <si>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</si>
  <si>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</si>
  <si>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</si>
  <si>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</si>
  <si>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</si>
  <si>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</si>
  <si>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</si>
  <si>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</si>
  <si>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</si>
  <si>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</si>
  <si>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</si>
  <si>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</si>
  <si>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</si>
  <si>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</si>
  <si>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</si>
  <si>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</si>
  <si>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</si>
  <si>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</si>
  <si>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</si>
  <si>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</si>
  <si>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</si>
  <si>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</si>
  <si>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</si>
  <si>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</si>
  <si>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</si>
  <si>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</si>
  <si>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</si>
  <si>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</si>
  <si>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</si>
  <si>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</si>
  <si>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</si>
  <si>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</si>
  <si>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</si>
  <si>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</si>
  <si>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</si>
  <si>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</si>
  <si>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</si>
  <si>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</si>
  <si>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</si>
  <si>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</si>
  <si>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</si>
  <si>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</si>
  <si>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</si>
  <si>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</si>
  <si>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</si>
  <si>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</si>
  <si>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</si>
  <si>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</si>
  <si>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</si>
  <si>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</si>
  <si>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</si>
  <si>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</si>
  <si>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</si>
  <si>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</si>
  <si>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</si>
  <si>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</si>
  <si>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</si>
  <si>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</si>
  <si>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</si>
  <si>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</si>
  <si>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</si>
  <si>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</si>
  <si>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</si>
  <si>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</si>
  <si>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</si>
  <si>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</si>
  <si>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</si>
  <si>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</si>
  <si>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</si>
  <si>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</si>
  <si>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</si>
  <si>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</si>
  <si>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</si>
  <si>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</si>
  <si>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</si>
  <si>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</si>
  <si>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</si>
  <si>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</si>
  <si>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</si>
  <si>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</si>
  <si>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</si>
  <si>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</si>
  <si>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</si>
  <si>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</si>
  <si>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</si>
  <si>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</si>
  <si>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</si>
  <si>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</si>
  <si>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</si>
  <si>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</si>
  <si>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</si>
  <si>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</si>
  <si>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</si>
  <si>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</si>
  <si>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</si>
  <si>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</si>
  <si>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</si>
  <si>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</si>
  <si>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</si>
  <si>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</si>
  <si>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</si>
  <si>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</si>
  <si>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</si>
  <si>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</si>
  <si>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</si>
  <si>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</si>
  <si>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</si>
  <si>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</si>
  <si>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</si>
  <si>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</si>
  <si>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</si>
  <si>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</si>
  <si>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</si>
  <si>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</si>
  <si>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</si>
  <si>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</si>
  <si>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</si>
  <si>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</si>
  <si>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</si>
  <si>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</si>
  <si>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</si>
  <si>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</si>
  <si>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</si>
  <si>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</si>
  <si>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</si>
  <si>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</si>
  <si>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</si>
  <si>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</si>
  <si>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</si>
  <si>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</si>
  <si>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</si>
  <si>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</si>
  <si>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</si>
  <si>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</si>
  <si>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</si>
  <si>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</si>
  <si>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</si>
  <si>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</si>
  <si>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</si>
  <si>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</si>
  <si>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</si>
  <si>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</si>
  <si>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</si>
  <si>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</si>
  <si>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</si>
  <si>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</si>
  <si>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</si>
  <si>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</si>
  <si>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</si>
  <si>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</si>
  <si>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</si>
  <si>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</si>
  <si>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</si>
  <si>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</si>
  <si>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</si>
  <si>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</si>
  <si>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</si>
  <si>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</si>
  <si>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</si>
  <si>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</si>
  <si>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</si>
  <si>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</si>
  <si>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</si>
  <si>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</si>
  <si>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</si>
  <si>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</si>
  <si>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</si>
  <si>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</si>
  <si>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</si>
  <si>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</si>
  <si>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</si>
  <si>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</si>
  <si>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</si>
  <si>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</si>
  <si>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</si>
  <si>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</si>
  <si>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</si>
  <si>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</si>
  <si>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</si>
  <si>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</si>
  <si>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</si>
  <si>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</si>
  <si>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</si>
  <si>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</si>
  <si>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</si>
  <si>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</si>
  <si>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</si>
  <si>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</si>
  <si>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</si>
  <si>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</si>
  <si>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</si>
  <si>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</si>
  <si>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</si>
  <si>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</si>
  <si>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</si>
  <si>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</si>
  <si>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</si>
  <si>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</si>
  <si>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</si>
  <si>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</si>
  <si>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</si>
  <si>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</si>
  <si>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</si>
  <si>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</si>
  <si>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</si>
  <si>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</si>
  <si>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</si>
  <si>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</si>
  <si>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</si>
  <si>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</si>
  <si>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</si>
  <si>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</si>
  <si>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</si>
  <si>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</si>
  <si>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</si>
  <si>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</si>
  <si>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</si>
  <si>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</si>
  <si>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</si>
  <si>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</si>
  <si>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</si>
  <si>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</si>
  <si>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</si>
  <si>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</si>
  <si>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</si>
  <si>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</si>
  <si>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</si>
  <si>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</si>
  <si>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</si>
  <si>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</si>
  <si>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</si>
  <si>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</si>
  <si>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</si>
  <si>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</si>
  <si>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</si>
  <si>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</si>
  <si>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</si>
  <si>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</si>
  <si>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</si>
  <si>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</si>
  <si>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</si>
  <si>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</si>
  <si>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</si>
  <si>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</si>
  <si>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</si>
  <si>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</si>
  <si>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</si>
  <si>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</si>
  <si>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</si>
  <si>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</si>
  <si>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</si>
  <si>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</si>
  <si>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</si>
  <si>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</si>
  <si>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</si>
  <si>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</si>
  <si>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</si>
  <si>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</si>
  <si>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</si>
  <si>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</si>
  <si>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</si>
  <si>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</si>
  <si>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</si>
  <si>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</si>
  <si>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</si>
  <si>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</si>
  <si>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</si>
  <si>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</si>
  <si>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</si>
  <si>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</si>
  <si>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</si>
  <si>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</si>
  <si>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</si>
  <si>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</si>
  <si>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</si>
  <si>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</si>
  <si>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</si>
  <si>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</si>
  <si>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</si>
  <si>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</si>
  <si>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</si>
  <si>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</si>
  <si>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</si>
  <si>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</si>
  <si>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</si>
  <si>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</si>
  <si>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</si>
  <si>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</si>
  <si>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</si>
  <si>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</si>
  <si>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</si>
  <si>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</si>
  <si>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</si>
  <si>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</si>
  <si>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</si>
  <si>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</si>
  <si>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</si>
  <si>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</si>
  <si>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</si>
  <si>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</si>
  <si>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</si>
  <si>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</si>
  <si>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</si>
  <si>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</si>
  <si>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</si>
  <si>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</si>
  <si>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</si>
  <si>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</si>
  <si>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</si>
  <si>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</si>
  <si>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</si>
  <si>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</si>
  <si>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</si>
  <si>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</si>
  <si>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</si>
  <si>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</si>
  <si>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</si>
  <si>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</si>
  <si>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</si>
  <si>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</si>
  <si>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</si>
  <si>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</si>
  <si>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</si>
  <si>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</si>
  <si>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</si>
  <si>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</si>
  <si>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</si>
  <si>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</si>
  <si>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</si>
  <si>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</si>
  <si>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</si>
  <si>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</si>
  <si>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</si>
  <si>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</si>
  <si>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</si>
  <si>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</si>
  <si>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</si>
  <si>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</si>
  <si>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</si>
  <si>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</si>
  <si>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</si>
  <si>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</si>
  <si>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</si>
  <si>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</si>
  <si>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</si>
  <si>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</si>
  <si>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</si>
  <si>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</si>
  <si>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</si>
  <si>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</si>
  <si>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</si>
  <si>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</si>
  <si>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</si>
  <si>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</si>
  <si>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</si>
  <si>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</si>
  <si>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</si>
  <si>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</si>
  <si>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</si>
  <si>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</si>
  <si>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</si>
  <si>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</si>
  <si>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</si>
  <si>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</si>
  <si>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</si>
  <si>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</si>
  <si>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</si>
  <si>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</si>
  <si>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</si>
  <si>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</si>
  <si>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</si>
  <si>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</si>
  <si>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</si>
  <si>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</si>
  <si>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</si>
  <si>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</si>
  <si>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</si>
  <si>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</si>
  <si>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</si>
  <si>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</si>
  <si>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</si>
  <si>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</si>
  <si>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</si>
  <si>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</si>
  <si>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</si>
  <si>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</si>
  <si>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</si>
  <si>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</si>
  <si>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</si>
  <si>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</si>
  <si>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</si>
  <si>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</si>
  <si>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</si>
  <si>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</si>
  <si>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</si>
  <si>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</si>
  <si>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</si>
  <si>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</si>
  <si>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</si>
  <si>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</si>
  <si>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</si>
  <si>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</si>
  <si>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</si>
  <si>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</si>
  <si>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</si>
  <si>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</si>
  <si>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</si>
  <si>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</si>
  <si>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</si>
  <si>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</si>
  <si>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</si>
  <si>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</si>
  <si>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</si>
  <si>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</si>
  <si>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</si>
  <si>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</si>
  <si>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</si>
  <si>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</si>
  <si>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</si>
  <si>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</si>
  <si>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</si>
  <si>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</si>
  <si>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</si>
  <si>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</si>
  <si>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</si>
  <si>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</si>
  <si>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</si>
  <si>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</si>
  <si>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</si>
  <si>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</si>
  <si>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</si>
  <si>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</si>
  <si>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</si>
  <si>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</si>
  <si>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</si>
  <si>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</si>
  <si>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</si>
  <si>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</si>
  <si>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</si>
  <si>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</si>
  <si>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</si>
  <si>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</si>
  <si>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</si>
  <si>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</si>
  <si>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</si>
  <si>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</si>
  <si>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</si>
  <si>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</si>
  <si>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</si>
  <si>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</si>
  <si>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</si>
  <si>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</si>
  <si>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</si>
  <si>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</si>
  <si>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</si>
  <si>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</si>
  <si>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</si>
  <si>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</si>
  <si>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</si>
  <si>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</si>
  <si>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</si>
  <si>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</si>
  <si>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</si>
  <si>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</si>
  <si>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</si>
  <si>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</si>
  <si>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</si>
  <si>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</si>
  <si>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</si>
  <si>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</si>
  <si>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</si>
  <si>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</si>
  <si>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</si>
  <si>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</si>
  <si>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</si>
  <si>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</si>
  <si>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</si>
  <si>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</si>
  <si>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</si>
  <si>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</si>
  <si>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</si>
  <si>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</si>
  <si>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</si>
  <si>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</si>
  <si>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</si>
  <si>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</si>
  <si>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</si>
  <si>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</si>
  <si>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</si>
  <si>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</si>
  <si>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</si>
  <si>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</si>
  <si>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</si>
  <si>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</si>
  <si>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</si>
  <si>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</si>
  <si>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</si>
  <si>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</si>
  <si>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</si>
  <si>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</si>
  <si>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</si>
  <si>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</si>
  <si>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</si>
  <si>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</si>
  <si>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</si>
  <si>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</si>
  <si>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</si>
  <si>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</si>
  <si>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</si>
  <si>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</si>
  <si>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</si>
  <si>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</si>
  <si>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</si>
  <si>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</si>
  <si>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</si>
  <si>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</si>
  <si>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</si>
  <si>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</si>
  <si>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</si>
  <si>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</si>
  <si>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</si>
  <si>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</si>
  <si>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</si>
  <si>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</si>
  <si>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</si>
  <si>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</si>
  <si>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</si>
  <si>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</si>
  <si>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</si>
  <si>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</si>
  <si>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</si>
  <si>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</si>
  <si>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</si>
  <si>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</si>
  <si>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</si>
  <si>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</si>
  <si>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</si>
  <si>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</si>
  <si>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</si>
  <si>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</si>
  <si>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</si>
  <si>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</si>
  <si>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</si>
  <si>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</si>
  <si>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</si>
  <si>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</si>
  <si>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</si>
  <si>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</si>
  <si>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</si>
  <si>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</si>
  <si>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</si>
  <si>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</si>
  <si>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</si>
  <si>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</si>
  <si>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</si>
  <si>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</si>
  <si>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</si>
  <si>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</si>
  <si>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</si>
  <si>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</si>
  <si>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</si>
  <si>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</si>
  <si>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</si>
  <si>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</si>
  <si>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</si>
  <si>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</si>
  <si>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</si>
  <si>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</si>
  <si>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</si>
  <si>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</si>
  <si>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</si>
  <si>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</si>
  <si>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</si>
  <si>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</si>
  <si>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</si>
  <si>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</si>
  <si>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</si>
  <si>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</si>
  <si>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</si>
  <si>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</si>
  <si>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</si>
  <si>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</si>
  <si>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</si>
  <si>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</si>
  <si>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</si>
  <si>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</si>
  <si>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</si>
  <si>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</si>
  <si>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</si>
  <si>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</si>
  <si>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</si>
  <si>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</si>
  <si>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</si>
  <si>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</si>
  <si>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</si>
  <si>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</si>
  <si>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</si>
  <si>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</si>
  <si>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</si>
  <si>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</si>
  <si>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</si>
  <si>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</si>
  <si>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</si>
  <si>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</si>
  <si>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</si>
  <si>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</si>
  <si>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</si>
  <si>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</si>
  <si>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</si>
  <si>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</si>
  <si>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</si>
  <si>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</si>
  <si>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</si>
  <si>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</si>
  <si>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</si>
  <si>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</si>
  <si>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</si>
  <si>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</si>
  <si>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</si>
  <si>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</si>
  <si>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</si>
  <si>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</si>
  <si>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</si>
  <si>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</si>
  <si>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</si>
  <si>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</si>
  <si>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</si>
  <si>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</si>
  <si>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</si>
  <si>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</si>
  <si>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</si>
  <si>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</si>
  <si>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</si>
  <si>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</si>
  <si>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</si>
  <si>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</si>
  <si>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</si>
  <si>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</si>
  <si>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</si>
  <si>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</si>
  <si>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</si>
  <si>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</si>
  <si>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</si>
  <si>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</si>
  <si>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</si>
  <si>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</si>
  <si>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</si>
  <si>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</si>
  <si>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</si>
  <si>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</si>
  <si>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</si>
  <si>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</si>
  <si>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</si>
  <si>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</si>
  <si>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</si>
  <si>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</si>
  <si>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</si>
  <si>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</si>
  <si>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</si>
  <si>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</si>
  <si>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</si>
  <si>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</si>
  <si>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</si>
  <si>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</si>
  <si>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</si>
  <si>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</si>
  <si>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</si>
  <si>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</si>
  <si>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</si>
  <si>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</si>
  <si>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</si>
  <si>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</si>
  <si>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</si>
  <si>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</si>
  <si>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</si>
  <si>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</si>
  <si>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</si>
  <si>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</si>
  <si>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</si>
  <si>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</si>
  <si>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</si>
  <si>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</si>
  <si>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</si>
  <si>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</si>
  <si>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</si>
  <si>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</si>
  <si>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</si>
  <si>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</si>
  <si>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</si>
  <si>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</si>
  <si>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</si>
  <si>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</si>
  <si>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</si>
  <si>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</si>
  <si>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</si>
  <si>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</si>
  <si>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</si>
  <si>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</si>
  <si>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</si>
  <si>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</si>
  <si>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</si>
  <si>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</si>
  <si>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</si>
  <si>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</si>
  <si>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</si>
  <si>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</si>
  <si>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</si>
  <si>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</si>
  <si>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</si>
  <si>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</si>
  <si>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</si>
  <si>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</si>
  <si>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</si>
  <si>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</si>
  <si>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</si>
  <si>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</si>
  <si>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</si>
  <si>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</si>
  <si>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</si>
  <si>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</si>
  <si>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</si>
  <si>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</si>
  <si>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</si>
  <si>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</si>
  <si>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</si>
  <si>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</si>
  <si>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</si>
  <si>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</si>
  <si>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</si>
  <si>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</si>
  <si>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</si>
  <si>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</si>
  <si>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</si>
  <si>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</si>
  <si>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</si>
  <si>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</si>
  <si>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</si>
  <si>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</si>
  <si>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</si>
  <si>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</si>
  <si>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</si>
  <si>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</si>
  <si>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</si>
  <si>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</si>
  <si>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</si>
  <si>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</si>
  <si>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</si>
  <si>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</si>
  <si>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</si>
  <si>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</si>
  <si>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</si>
  <si>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</si>
  <si>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</si>
  <si>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</si>
  <si>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</si>
  <si>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</si>
  <si>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</si>
  <si>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</si>
  <si>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</si>
  <si>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</si>
  <si>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</si>
  <si>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</si>
  <si>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</si>
  <si>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</si>
  <si>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</si>
  <si>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</si>
  <si>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</si>
  <si>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</si>
  <si>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</si>
  <si>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</si>
  <si>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</si>
  <si>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</si>
  <si>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</si>
  <si>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</si>
  <si>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</si>
  <si>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</si>
  <si>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</si>
  <si>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</si>
  <si>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</si>
  <si>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</si>
  <si>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</si>
  <si>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</si>
  <si>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</si>
  <si>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</si>
  <si>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</si>
  <si>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</si>
  <si>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</si>
  <si>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</si>
  <si>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</si>
  <si>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</si>
  <si>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</si>
  <si>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</si>
  <si>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</si>
  <si>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</si>
  <si>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</si>
  <si>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</si>
  <si>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</si>
  <si>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</si>
  <si>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</si>
  <si>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</si>
  <si>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</si>
  <si>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</si>
  <si>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</si>
  <si>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</si>
  <si>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</si>
  <si>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</si>
  <si>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</si>
  <si>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</si>
  <si>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</si>
  <si>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</si>
  <si>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</si>
  <si>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</si>
  <si>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</si>
  <si>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</si>
  <si>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</si>
  <si>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</si>
  <si>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</si>
  <si>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</si>
  <si>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</si>
  <si>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</si>
  <si>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</si>
  <si>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</si>
  <si>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</si>
  <si>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</si>
  <si>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</si>
  <si>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</si>
  <si>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</si>
  <si>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</si>
  <si>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</si>
  <si>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</si>
  <si>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</si>
  <si>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</si>
  <si>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</si>
  <si>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</si>
  <si>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</si>
  <si>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</si>
  <si>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</si>
  <si>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</si>
  <si>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</si>
  <si>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</si>
  <si>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</si>
  <si>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</si>
  <si>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</si>
  <si>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</si>
  <si>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</si>
  <si>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</si>
  <si>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</si>
  <si>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</si>
  <si>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</si>
  <si>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</si>
  <si>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</si>
  <si>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</si>
  <si>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</si>
  <si>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</si>
  <si>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</si>
  <si>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</si>
  <si>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</si>
  <si>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</si>
  <si>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</si>
  <si>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</si>
  <si>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</si>
  <si>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</si>
  <si>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</si>
  <si>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</si>
  <si>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</si>
  <si>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</si>
  <si>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</si>
  <si>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</si>
  <si>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</si>
  <si>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</si>
  <si>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</si>
  <si>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</si>
  <si>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</si>
  <si>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</si>
  <si>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</si>
  <si>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</si>
  <si>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</si>
  <si>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</si>
  <si>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</si>
  <si>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</si>
  <si>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</si>
  <si>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</si>
  <si>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</si>
  <si>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</si>
  <si>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</si>
  <si>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</si>
  <si>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</si>
  <si>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</si>
  <si>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</si>
  <si>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</si>
  <si>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</si>
  <si>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</si>
  <si>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</si>
  <si>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</si>
  <si>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</si>
  <si>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</si>
  <si>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</si>
  <si>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</si>
  <si>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</si>
  <si>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</si>
  <si>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</si>
  <si>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</si>
  <si>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</si>
  <si>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</si>
  <si>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</si>
  <si>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</si>
  <si>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</si>
  <si>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</si>
  <si>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</si>
  <si>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</si>
  <si>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</si>
  <si>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</si>
  <si>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</si>
  <si>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</si>
  <si>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</si>
  <si>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</si>
  <si>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</si>
  <si>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</si>
  <si>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</si>
  <si>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</si>
  <si>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</si>
  <si>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</si>
  <si>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</si>
  <si>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</si>
  <si>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</si>
  <si>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</si>
  <si>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</si>
  <si>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</si>
  <si>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</si>
  <si>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</si>
  <si>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</si>
  <si>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</si>
  <si>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</si>
  <si>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</si>
  <si>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</si>
  <si>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</si>
  <si>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</si>
  <si>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</si>
  <si>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</si>
  <si>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</si>
  <si>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</si>
  <si>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</si>
  <si>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</si>
  <si>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</si>
  <si>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</si>
  <si>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</si>
  <si>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</si>
  <si>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</si>
  <si>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</si>
  <si>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</si>
  <si>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</si>
  <si>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</si>
  <si>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</si>
  <si>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</si>
  <si>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</si>
  <si>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</si>
  <si>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</si>
  <si>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</si>
  <si>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</si>
  <si>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</si>
  <si>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</si>
  <si>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</si>
  <si>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</si>
  <si>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</si>
  <si>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</si>
  <si>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</si>
  <si>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</si>
  <si>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</si>
  <si>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</si>
  <si>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</si>
  <si>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</si>
  <si>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</si>
  <si>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</si>
  <si>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</si>
  <si>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</si>
  <si>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</si>
  <si>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</si>
  <si>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</si>
  <si>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</si>
  <si>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</si>
  <si>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</si>
  <si>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</si>
  <si>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</si>
  <si>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</si>
  <si>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</si>
  <si>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</si>
  <si>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</si>
  <si>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</si>
  <si>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</si>
  <si>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</si>
  <si>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</si>
  <si>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</si>
  <si>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</si>
  <si>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</si>
  <si>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</si>
  <si>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</si>
  <si>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</si>
  <si>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</si>
  <si>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</si>
  <si>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</si>
  <si>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</si>
  <si>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</si>
  <si>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</si>
  <si>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</si>
  <si>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</si>
  <si>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</si>
  <si>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</si>
  <si>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</si>
  <si>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</si>
  <si>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</si>
  <si>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</si>
  <si>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</si>
  <si>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</si>
  <si>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</si>
  <si>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</si>
  <si>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</si>
  <si>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</si>
  <si>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</si>
  <si>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</si>
  <si>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</si>
  <si>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</si>
  <si>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</si>
  <si>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</si>
  <si>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</si>
  <si>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</si>
  <si>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</si>
  <si>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</si>
  <si>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</si>
  <si>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</si>
  <si>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</si>
  <si>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</si>
  <si>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</si>
  <si>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</si>
  <si>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</si>
  <si>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</si>
  <si>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</si>
  <si>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</si>
  <si>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</si>
  <si>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</si>
  <si>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</si>
  <si>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</si>
  <si>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</si>
  <si>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</si>
  <si>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</si>
  <si>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</si>
  <si>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</si>
  <si>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</si>
  <si>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</si>
  <si>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</si>
  <si>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</si>
  <si>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</si>
  <si>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</si>
  <si>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</si>
  <si>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</si>
  <si>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</si>
  <si>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</si>
  <si>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</si>
  <si>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</si>
  <si>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</si>
  <si>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</si>
  <si>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</si>
  <si>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</si>
  <si>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</si>
  <si>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</si>
  <si>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</si>
  <si>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</si>
  <si>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</si>
  <si>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</si>
  <si>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</si>
  <si>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</si>
  <si>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</si>
  <si>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</si>
  <si>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</si>
  <si>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</si>
  <si>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</si>
  <si>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</si>
  <si>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</si>
  <si>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</si>
  <si>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</si>
  <si>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</si>
  <si>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</si>
  <si>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</si>
  <si>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</si>
  <si>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</si>
  <si>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</si>
  <si>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</si>
  <si>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</si>
  <si>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</si>
  <si>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</si>
  <si>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</si>
  <si>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</si>
  <si>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</si>
  <si>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</si>
  <si>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</si>
  <si>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</si>
  <si>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</si>
  <si>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</si>
  <si>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</si>
  <si>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</si>
  <si>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</si>
  <si>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</si>
  <si>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</si>
  <si>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</si>
  <si>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</si>
  <si>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</si>
  <si>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</si>
  <si>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</si>
  <si>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</si>
  <si>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</si>
  <si>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</si>
  <si>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</si>
  <si>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</si>
  <si>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</si>
  <si>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</si>
  <si>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</si>
  <si>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</si>
  <si>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</si>
  <si>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</si>
  <si>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</si>
  <si>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</si>
  <si>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</si>
  <si>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</si>
  <si>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</si>
  <si>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</si>
  <si>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</si>
  <si>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</si>
  <si>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</si>
  <si>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</si>
  <si>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</si>
  <si>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</si>
  <si>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</si>
  <si>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</si>
  <si>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</si>
  <si>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</si>
  <si>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</si>
  <si>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</si>
  <si>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</si>
  <si>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</si>
  <si>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</si>
  <si>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</si>
  <si>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</si>
  <si>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</si>
  <si>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</si>
  <si>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</si>
  <si>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</si>
  <si>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</si>
  <si>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</si>
  <si>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</si>
  <si>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</si>
  <si>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</si>
  <si>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</si>
  <si>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</si>
  <si>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</si>
  <si>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</si>
  <si>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</si>
  <si>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</si>
  <si>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</si>
  <si>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</si>
  <si>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</si>
  <si>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</si>
  <si>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</si>
  <si>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</si>
  <si>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</si>
  <si>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</si>
  <si>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</si>
  <si>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</si>
  <si>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</si>
  <si>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</si>
  <si>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</si>
  <si>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</si>
  <si>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</si>
  <si>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</si>
  <si>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</si>
  <si>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</si>
  <si>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</si>
  <si>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</si>
  <si>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</si>
  <si>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</si>
  <si>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</si>
  <si>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</si>
  <si>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</si>
  <si>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</si>
  <si>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</si>
  <si>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</si>
  <si>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</si>
  <si>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</si>
  <si>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</si>
  <si>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</si>
  <si>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</si>
  <si>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</si>
  <si>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</si>
  <si>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</si>
  <si>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</si>
  <si>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</si>
  <si>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</si>
  <si>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</si>
  <si>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</si>
  <si>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</si>
  <si>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</si>
  <si>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</si>
  <si>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</si>
  <si>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</si>
  <si>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</si>
  <si>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</si>
  <si>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</si>
  <si>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</si>
  <si>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</si>
  <si>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</si>
  <si>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</si>
  <si>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</si>
  <si>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</si>
  <si>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</si>
  <si>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</si>
  <si>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</si>
  <si>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</si>
  <si>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</si>
  <si>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</si>
  <si>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</si>
  <si>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</si>
  <si>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</si>
  <si>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</si>
  <si>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</si>
  <si>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</si>
  <si>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</si>
  <si>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</si>
  <si>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</si>
  <si>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</si>
  <si>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</si>
  <si>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</si>
  <si>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</si>
  <si>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</si>
  <si>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</si>
  <si>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</si>
  <si>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</si>
  <si>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</si>
  <si>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</si>
  <si>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</si>
  <si>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</si>
  <si>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</si>
  <si>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</si>
  <si>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</si>
  <si>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</si>
  <si>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</si>
  <si>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</si>
  <si>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</si>
  <si>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</si>
  <si>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</si>
  <si>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</si>
  <si>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</si>
  <si>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</si>
  <si>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</si>
  <si>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</si>
  <si>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</si>
  <si>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</si>
  <si>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</si>
  <si>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</si>
  <si>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</si>
  <si>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</si>
  <si>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</si>
  <si>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</si>
  <si>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</si>
  <si>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</si>
  <si>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</si>
  <si>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</si>
  <si>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</si>
  <si>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</si>
  <si>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</si>
  <si>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</si>
  <si>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</si>
  <si>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</si>
  <si>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</si>
  <si>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</si>
  <si>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</si>
  <si>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</si>
  <si>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</si>
  <si>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</si>
  <si>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</si>
  <si>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</si>
  <si>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</si>
  <si>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</si>
  <si>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</si>
  <si>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</si>
  <si>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</si>
  <si>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</si>
  <si>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</si>
  <si>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</si>
  <si>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</si>
  <si>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</si>
  <si>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</si>
  <si>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</si>
  <si>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</si>
  <si>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</si>
  <si>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</si>
  <si>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</si>
  <si>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</si>
  <si>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</si>
  <si>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</si>
  <si>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</si>
  <si>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</si>
  <si>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</si>
  <si>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</si>
  <si>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</si>
  <si>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</si>
  <si>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</si>
  <si>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</si>
  <si>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</si>
  <si>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</si>
  <si>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</si>
  <si>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</si>
  <si>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</si>
  <si>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</si>
  <si>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</si>
  <si>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</si>
  <si>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</si>
  <si>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</si>
  <si>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</si>
  <si>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</si>
  <si>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</si>
  <si>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</si>
  <si>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</si>
  <si>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</si>
  <si>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</si>
  <si>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</si>
  <si>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</si>
  <si>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</si>
  <si>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</si>
  <si>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</si>
  <si>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</si>
  <si>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</si>
  <si>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</si>
  <si>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</si>
  <si>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</si>
  <si>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</si>
  <si>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</si>
  <si>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</si>
  <si>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</si>
  <si>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</si>
  <si>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</si>
  <si>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</si>
  <si>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</si>
  <si>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</si>
  <si>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</si>
  <si>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</si>
  <si>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</si>
  <si>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</si>
  <si>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</si>
  <si>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</si>
  <si>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</si>
  <si>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</si>
  <si>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</si>
  <si>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</si>
  <si>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</si>
  <si>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</si>
  <si>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</si>
  <si>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</si>
  <si>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</si>
  <si>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</si>
  <si>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</si>
  <si>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</si>
  <si>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</si>
  <si>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</si>
  <si>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</si>
  <si>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</si>
  <si>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</si>
  <si>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</si>
  <si>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</si>
  <si>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</si>
  <si>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</si>
  <si>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</si>
  <si>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</si>
  <si>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</si>
  <si>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</si>
  <si>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</si>
  <si>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</si>
  <si>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</si>
  <si>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</si>
  <si>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</si>
  <si>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</si>
  <si>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</si>
  <si>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</si>
  <si>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</si>
  <si>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</si>
  <si>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</si>
  <si>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</si>
  <si>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</si>
  <si>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</si>
  <si>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</si>
  <si>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</si>
  <si>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</si>
  <si>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</si>
  <si>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</si>
  <si>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</si>
  <si>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</si>
  <si>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</si>
  <si>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</si>
  <si>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</si>
  <si>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</si>
  <si>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</si>
  <si>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</si>
  <si>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</si>
  <si>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</si>
  <si>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</si>
  <si>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</si>
  <si>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</si>
  <si>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</si>
  <si>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</si>
  <si>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</si>
  <si>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</si>
  <si>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</si>
  <si>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</si>
  <si>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</si>
  <si>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</si>
  <si>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</si>
  <si>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</si>
  <si>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</si>
  <si>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</si>
  <si>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</si>
  <si>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</si>
  <si>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</si>
  <si>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</si>
  <si>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</si>
  <si>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</si>
  <si>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</si>
  <si>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</si>
  <si>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</si>
  <si>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</si>
  <si>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</si>
  <si>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</si>
  <si>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</si>
  <si>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</si>
  <si>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</si>
  <si>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</si>
  <si>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</si>
  <si>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</si>
  <si>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</si>
  <si>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</si>
  <si>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</si>
  <si>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</si>
  <si>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</si>
  <si>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</si>
  <si>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</si>
  <si>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</si>
  <si>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</si>
  <si>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</si>
  <si>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</si>
  <si>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</si>
  <si>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</si>
  <si>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</si>
  <si>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</si>
  <si>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</si>
  <si>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</si>
  <si>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</si>
  <si>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</si>
  <si>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</si>
  <si>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</si>
  <si>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</si>
  <si>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</si>
  <si>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</si>
  <si>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</si>
  <si>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</si>
  <si>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</si>
  <si>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</si>
  <si>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</si>
  <si>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</si>
  <si>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</si>
  <si>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</si>
  <si>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</si>
  <si>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</si>
  <si>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</si>
  <si>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</si>
  <si>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</si>
  <si>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</si>
  <si>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</si>
  <si>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</si>
  <si>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</si>
  <si>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</si>
  <si>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</si>
  <si>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</si>
  <si>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</si>
  <si>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</si>
  <si>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</si>
  <si>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</si>
  <si>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</si>
  <si>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</si>
  <si>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</si>
  <si>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</si>
  <si>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</si>
  <si>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</si>
  <si>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</si>
  <si>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</si>
  <si>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</si>
  <si>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</si>
  <si>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</si>
  <si>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</si>
  <si>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</si>
  <si>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</si>
  <si>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</si>
  <si>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</si>
  <si>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</si>
  <si>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</si>
  <si>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</si>
  <si>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</si>
  <si>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</si>
  <si>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</si>
  <si>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</si>
  <si>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</si>
  <si>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</si>
  <si>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</si>
  <si>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</si>
  <si>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</si>
  <si>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</si>
  <si>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</si>
  <si>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</si>
  <si>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</si>
  <si>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</si>
  <si>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</si>
  <si>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</si>
  <si>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</si>
  <si>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</si>
  <si>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</si>
  <si>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</si>
  <si>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</si>
  <si>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</si>
  <si>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</si>
  <si>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</si>
  <si>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</si>
  <si>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</si>
  <si>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</si>
  <si>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</si>
  <si>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</si>
  <si>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</si>
  <si>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</si>
  <si>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</si>
  <si>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</si>
  <si>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</si>
  <si>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</si>
  <si>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</si>
  <si>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</si>
  <si>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</si>
  <si>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</si>
  <si>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</si>
  <si>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</si>
  <si>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</si>
  <si>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</si>
  <si>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</si>
  <si>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</si>
  <si>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</si>
  <si>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</si>
  <si>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</si>
  <si>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</si>
  <si>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</si>
  <si>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</si>
  <si>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</si>
  <si>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</si>
  <si>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</si>
  <si>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</si>
  <si>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</si>
  <si>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</si>
  <si>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</si>
  <si>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</si>
  <si>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</si>
  <si>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</si>
  <si>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</si>
  <si>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</si>
  <si>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</si>
  <si>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</si>
  <si>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</si>
  <si>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</si>
  <si>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</si>
  <si>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</si>
  <si>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</si>
  <si>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</si>
  <si>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</si>
  <si>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</si>
  <si>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</si>
  <si>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</si>
  <si>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</si>
  <si>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</si>
  <si>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</si>
  <si>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</si>
  <si>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</si>
  <si>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</si>
  <si>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</si>
  <si>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</si>
  <si>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</si>
  <si>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</si>
  <si>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</si>
  <si>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</si>
  <si>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</si>
  <si>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</si>
  <si>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</si>
  <si>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</si>
  <si>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</si>
  <si>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</si>
  <si>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</si>
  <si>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</si>
  <si>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</si>
  <si>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</si>
  <si>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</si>
  <si>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</si>
  <si>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</si>
  <si>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</si>
  <si>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</si>
  <si>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</si>
  <si>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</si>
  <si>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</si>
  <si>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</si>
  <si>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</si>
  <si>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</si>
  <si>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</si>
  <si>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</si>
  <si>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</si>
  <si>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</si>
  <si>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</si>
  <si>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</si>
  <si>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</si>
  <si>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</si>
  <si>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</si>
  <si>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</si>
  <si>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</si>
  <si>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</si>
  <si>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</si>
  <si>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</si>
  <si>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</si>
  <si>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</si>
  <si>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</si>
  <si>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</si>
  <si>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</si>
  <si>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</si>
  <si>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</si>
  <si>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</si>
  <si>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</si>
  <si>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</si>
  <si>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</si>
  <si>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</si>
  <si>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</si>
  <si>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</si>
  <si>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</si>
  <si>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</si>
  <si>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</si>
  <si>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</si>
  <si>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</si>
  <si>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</si>
  <si>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</si>
  <si>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</si>
  <si>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</si>
  <si>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</si>
  <si>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</si>
  <si>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</si>
  <si>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</si>
  <si>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</si>
  <si>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</si>
  <si>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</si>
  <si>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</si>
  <si>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</si>
  <si>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</si>
  <si>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</si>
  <si>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</si>
  <si>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</si>
  <si>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</si>
  <si>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</si>
  <si>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</si>
  <si>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</si>
  <si>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</si>
  <si>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</si>
  <si>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</si>
  <si>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</si>
  <si>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</si>
  <si>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</si>
  <si>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</si>
  <si>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</si>
  <si>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</si>
  <si>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</si>
  <si>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</si>
  <si>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</si>
  <si>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</si>
  <si>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</si>
  <si>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</si>
  <si>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</si>
  <si>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</si>
  <si>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</si>
  <si>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</si>
  <si>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</si>
  <si>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</si>
  <si>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</si>
  <si>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</si>
  <si>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</si>
  <si>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</si>
  <si>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</si>
  <si>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</si>
  <si>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</si>
  <si>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</si>
  <si>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</si>
  <si>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</si>
  <si>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</si>
  <si>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</si>
  <si>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</si>
  <si>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</si>
  <si>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</si>
  <si>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</si>
  <si>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</si>
  <si>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</si>
  <si>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</si>
  <si>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</si>
  <si>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</si>
  <si>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</si>
  <si>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</si>
  <si>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</si>
  <si>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</si>
  <si>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</si>
  <si>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</si>
  <si>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</si>
  <si>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</si>
  <si>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</si>
  <si>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</si>
  <si>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</si>
  <si>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</si>
  <si>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</si>
  <si>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</si>
  <si>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</si>
  <si>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</si>
  <si>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</si>
  <si>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</si>
  <si>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</si>
  <si>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</si>
  <si>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</si>
  <si>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</si>
  <si>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</si>
  <si>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</si>
  <si>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</si>
  <si>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</si>
  <si>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</si>
  <si>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</si>
  <si>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</si>
  <si>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</si>
  <si>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</si>
  <si>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</si>
  <si>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</si>
  <si>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</si>
  <si>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</si>
  <si>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</si>
  <si>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</si>
  <si>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</si>
  <si>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</si>
  <si>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</si>
  <si>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</si>
  <si>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</si>
  <si>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</si>
  <si>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</si>
  <si>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</si>
  <si>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</si>
  <si>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</si>
  <si>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</si>
  <si>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</si>
  <si>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</si>
  <si>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</si>
  <si>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</si>
  <si>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</si>
  <si>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</si>
  <si>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</si>
  <si>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</si>
  <si>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</si>
  <si>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</si>
  <si>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</si>
  <si>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</si>
  <si>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</si>
  <si>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</si>
  <si>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</si>
  <si>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</si>
  <si>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</si>
  <si>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</si>
  <si>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</si>
  <si>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</si>
  <si>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</si>
  <si>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</si>
  <si>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</si>
  <si>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</si>
  <si>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</si>
  <si>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</si>
  <si>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</si>
  <si>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</si>
  <si>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</si>
  <si>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</si>
  <si>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</si>
  <si>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</si>
  <si>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</si>
  <si>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</si>
  <si>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</si>
  <si>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</si>
  <si>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</si>
  <si>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</si>
  <si>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</si>
  <si>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</si>
  <si>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</si>
  <si>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</si>
  <si>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</si>
  <si>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</si>
  <si>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</si>
  <si>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</si>
  <si>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</si>
  <si>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</si>
  <si>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</si>
  <si>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</si>
  <si>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</si>
  <si>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</si>
  <si>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</si>
  <si>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</si>
  <si>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</si>
  <si>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</si>
  <si>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</si>
  <si>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</si>
  <si>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</si>
  <si>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</si>
  <si>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</si>
  <si>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</si>
  <si>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</si>
  <si>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</si>
  <si>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</si>
  <si>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</si>
  <si>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</si>
  <si>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</si>
  <si>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</si>
  <si>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</si>
  <si>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</si>
  <si>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</si>
  <si>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</si>
  <si>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</si>
  <si>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</si>
  <si>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</si>
  <si>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</si>
  <si>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</si>
  <si>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</si>
  <si>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</si>
  <si>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</si>
  <si>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</si>
  <si>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</si>
  <si>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</si>
  <si>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</si>
  <si>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</si>
  <si>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</si>
  <si>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</si>
  <si>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</si>
  <si>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</si>
  <si>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</si>
  <si>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</si>
  <si>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</si>
  <si>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</si>
  <si>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</si>
  <si>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</si>
  <si>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</si>
  <si>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</si>
  <si>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</si>
  <si>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</si>
  <si>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</si>
  <si>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</si>
  <si>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</si>
  <si>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</si>
  <si>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</si>
  <si>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</si>
  <si>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</si>
  <si>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</si>
  <si>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</si>
  <si>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</si>
  <si>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</si>
  <si>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</si>
  <si>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</si>
  <si>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</si>
  <si>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</si>
  <si>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</si>
  <si>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</si>
  <si>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</si>
  <si>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</si>
  <si>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</si>
  <si>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</si>
  <si>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</si>
  <si>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</si>
  <si>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</si>
  <si>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</si>
  <si>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</si>
  <si>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</si>
  <si>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</si>
  <si>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</si>
  <si>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</si>
  <si>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</si>
  <si>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</si>
  <si>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</si>
  <si>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</si>
  <si>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</si>
  <si>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</si>
  <si>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</si>
  <si>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</si>
  <si>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</si>
  <si>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</si>
  <si>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</si>
  <si>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</si>
  <si>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</si>
  <si>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</si>
  <si>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</si>
  <si>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</si>
  <si>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</si>
  <si>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</si>
  <si>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</si>
  <si>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</si>
  <si>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</si>
  <si>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</si>
  <si>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</si>
  <si>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</si>
  <si>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</si>
  <si>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</si>
  <si>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</si>
  <si>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</si>
  <si>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</si>
  <si>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</si>
  <si>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</si>
  <si>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</si>
  <si>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</si>
  <si>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</si>
  <si>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</si>
  <si>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</si>
  <si>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</si>
  <si>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</si>
  <si>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</si>
  <si>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</si>
  <si>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</si>
  <si>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</si>
  <si>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</si>
  <si>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</si>
  <si>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</si>
  <si>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</si>
  <si>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</si>
  <si>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</si>
  <si>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</si>
  <si>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</si>
  <si>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</si>
  <si>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</si>
  <si>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</si>
  <si>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</si>
  <si>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</si>
  <si>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</si>
  <si>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</si>
  <si>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</si>
  <si>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</si>
  <si>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</si>
  <si>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</si>
  <si>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</si>
  <si>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</si>
  <si>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</si>
  <si>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</si>
  <si>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</si>
  <si>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</si>
  <si>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</si>
  <si>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</si>
  <si>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</si>
  <si>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</si>
  <si>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</si>
  <si>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</si>
  <si>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</si>
  <si>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</si>
  <si>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</si>
  <si>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</si>
  <si>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</si>
  <si>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</si>
  <si>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</si>
  <si>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</si>
  <si>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</si>
  <si>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</si>
  <si>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</si>
  <si>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</si>
  <si>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</si>
  <si>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</si>
  <si>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</si>
  <si>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</si>
  <si>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</si>
  <si>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</si>
  <si>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</si>
  <si>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</si>
  <si>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</si>
  <si>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</si>
  <si>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</si>
  <si>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</si>
  <si>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</si>
  <si>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</si>
  <si>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</si>
  <si>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</si>
  <si>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</si>
  <si>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</si>
  <si>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</si>
  <si>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</si>
  <si>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</si>
  <si>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</si>
  <si>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</si>
  <si>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</si>
  <si>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</si>
  <si>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</si>
  <si>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</si>
  <si>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</si>
  <si>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</si>
  <si>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</si>
  <si>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</si>
  <si>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</si>
  <si>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</si>
  <si>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</si>
  <si>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</si>
  <si>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</si>
  <si>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</si>
  <si>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</si>
  <si>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</si>
  <si>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</si>
  <si>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</si>
  <si>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</si>
  <si>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</si>
  <si>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</si>
  <si>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</si>
  <si>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</si>
  <si>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</si>
  <si>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</si>
  <si>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</si>
  <si>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</si>
  <si>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</si>
  <si>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</si>
  <si>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</si>
  <si>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</si>
  <si>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</si>
  <si>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</si>
  <si>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</si>
  <si>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</si>
  <si>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</si>
  <si>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</si>
  <si>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</si>
  <si>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</si>
  <si>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</si>
  <si>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</si>
  <si>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</si>
  <si>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</si>
  <si>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</si>
  <si>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</si>
  <si>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</si>
  <si>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</si>
  <si>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</si>
  <si>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</si>
  <si>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</si>
  <si>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</si>
  <si>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</si>
  <si>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</si>
  <si>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</si>
  <si>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</si>
  <si>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</si>
  <si>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</si>
  <si>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</si>
  <si>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</si>
  <si>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</si>
  <si>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</si>
  <si>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</si>
  <si>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</si>
  <si>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</si>
  <si>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</si>
  <si>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</si>
  <si>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</si>
  <si>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</si>
  <si>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</si>
  <si>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</si>
  <si>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</si>
  <si>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</si>
  <si>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</si>
  <si>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</si>
  <si>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</si>
  <si>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</si>
  <si>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</si>
  <si>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</si>
  <si>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</si>
  <si>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</si>
  <si>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</si>
  <si>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</si>
  <si>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</si>
  <si>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</si>
  <si>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</si>
  <si>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</si>
  <si>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</si>
  <si>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</si>
  <si>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</si>
  <si>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</si>
  <si>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</si>
  <si>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</si>
  <si>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</si>
  <si>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</si>
  <si>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</si>
  <si>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</si>
  <si>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</si>
  <si>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</si>
  <si>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</si>
  <si>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</si>
  <si>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</si>
  <si>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</si>
  <si>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</si>
  <si>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</si>
  <si>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</si>
  <si>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</si>
  <si>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</si>
  <si>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</si>
  <si>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</si>
  <si>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</si>
  <si>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</si>
  <si>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</si>
  <si>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</si>
  <si>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</si>
  <si>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</si>
  <si>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</si>
  <si>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</si>
  <si>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</si>
  <si>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</si>
  <si>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</si>
  <si>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</si>
  <si>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</si>
  <si>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</si>
  <si>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</si>
  <si>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</si>
  <si>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</si>
  <si>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</si>
  <si>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</si>
  <si>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</si>
  <si>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</si>
  <si>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</si>
  <si>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</si>
  <si>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</si>
  <si>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</si>
  <si>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</si>
  <si>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</si>
  <si>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</si>
  <si>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</si>
  <si>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</si>
  <si>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</si>
  <si>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</si>
  <si>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</si>
  <si>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</si>
  <si>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</si>
  <si>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</si>
  <si>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</si>
  <si>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</si>
  <si>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</si>
  <si>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</si>
  <si>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</si>
  <si>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</si>
  <si>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</si>
  <si>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</si>
  <si>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</si>
  <si>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</si>
  <si>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</si>
  <si>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</si>
  <si>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</si>
  <si>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</si>
  <si>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</si>
  <si>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</si>
  <si>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</si>
  <si>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</si>
  <si>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</si>
  <si>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</si>
  <si>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</si>
  <si>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</si>
  <si>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</si>
  <si>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</si>
  <si>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</si>
  <si>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</si>
  <si>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</si>
  <si>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</si>
  <si>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</si>
  <si>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</si>
  <si>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</si>
  <si>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</si>
  <si>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</si>
  <si>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</si>
  <si>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</si>
  <si>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</si>
  <si>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</si>
  <si>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</si>
  <si>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</si>
  <si>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</si>
  <si>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</si>
  <si>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</si>
  <si>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</si>
  <si>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</si>
  <si>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</si>
  <si>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</si>
  <si>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</si>
  <si>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</si>
  <si>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</si>
  <si>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</si>
  <si>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</si>
  <si>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</si>
  <si>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</si>
  <si>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</si>
  <si>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</si>
  <si>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</si>
  <si>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</si>
  <si>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</si>
  <si>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</si>
  <si>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</si>
  <si>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</si>
  <si>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</si>
  <si>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</si>
  <si>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</si>
  <si>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</si>
  <si>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</si>
  <si>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</si>
  <si>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</si>
  <si>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</si>
  <si>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</si>
  <si>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</si>
  <si>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</si>
  <si>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</si>
  <si>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</si>
  <si>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</si>
  <si>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</si>
  <si>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</si>
  <si>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</si>
  <si>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</si>
  <si>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</si>
  <si>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</si>
  <si>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</si>
  <si>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</si>
  <si>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</si>
  <si>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</si>
  <si>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</si>
  <si>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</si>
  <si>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</si>
  <si>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</si>
  <si>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</si>
  <si>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</si>
  <si>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</si>
  <si>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</si>
  <si>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</si>
  <si>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</si>
  <si>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</si>
  <si>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</si>
  <si>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</si>
  <si>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</si>
  <si>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</si>
  <si>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</si>
  <si>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</si>
  <si>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</si>
  <si>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</si>
  <si>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</si>
  <si>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</si>
  <si>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</si>
  <si>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</si>
  <si>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</si>
  <si>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</si>
  <si>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</si>
  <si>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</si>
  <si>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</si>
  <si>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</si>
  <si>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</si>
  <si>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</si>
  <si>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</si>
  <si>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</si>
  <si>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</si>
  <si>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</si>
  <si>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</si>
  <si>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</si>
  <si>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</si>
  <si>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</si>
  <si>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</si>
  <si>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</si>
  <si>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</si>
  <si>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</si>
  <si>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</si>
  <si>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</si>
  <si>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</si>
  <si>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</si>
  <si>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</si>
  <si>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</si>
  <si>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</si>
  <si>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</si>
  <si>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</si>
  <si>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</si>
  <si>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</si>
  <si>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</si>
  <si>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</si>
  <si>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</si>
  <si>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</si>
  <si>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</si>
  <si>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</si>
  <si>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</si>
  <si>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</si>
  <si>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</si>
  <si>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</si>
  <si>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</si>
  <si>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</si>
  <si>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</si>
  <si>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</si>
  <si>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</si>
  <si>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</si>
  <si>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</si>
  <si>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</si>
  <si>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</si>
  <si>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</si>
  <si>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</si>
  <si>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</si>
  <si>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</si>
  <si>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</si>
  <si>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</si>
  <si>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</si>
  <si>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</si>
  <si>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</si>
  <si>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</si>
  <si>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</si>
  <si>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</si>
  <si>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</si>
  <si>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</si>
  <si>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</si>
  <si>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</si>
  <si>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</si>
  <si>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</si>
  <si>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</si>
  <si>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PCM-20251210-00000022</t>
  </si>
  <si>
    <t xml:space="preserve">site has access night issue located in USF area and team will check morning  </t>
  </si>
  <si>
    <t>PCM-20251209-00002406</t>
  </si>
  <si>
    <t>power issue not possible to connect pg due to sceco meter inside the building and parking issue</t>
  </si>
  <si>
    <t>PCM-20251209-00002967</t>
  </si>
  <si>
    <t xml:space="preserve">Heavy rain in area and team saving HUB </t>
  </si>
  <si>
    <t>PCM-20251210-00000004</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</si>
  <si>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</si>
  <si>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</si>
  <si>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</si>
  <si>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</si>
  <si>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</si>
  <si>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</si>
  <si>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</si>
  <si>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</si>
  <si>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</si>
  <si>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</si>
  <si>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</si>
  <si>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</si>
  <si>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</si>
  <si>
    <t>PCM-20251209-00003057</t>
  </si>
  <si>
    <t>Minor</t>
  </si>
  <si>
    <t>No connection to unif flapping due to rectifier module faulty at site. module repair under arrangement // 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</si>
</sst>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8" totalsRowShown="0" headerRowDxfId="96" dataDxfId="95" headerRowBorderDxfId="93" tableBorderDxfId="94" totalsRowBorderDxfId="92">
  <autoFilter ref="A1:L1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5" totalsRowShown="0" headerRowDxfId="79" dataDxfId="78" headerRowBorderDxfId="76" tableBorderDxfId="77" totalsRowBorderDxfId="75">
  <autoFilter ref="A1:L2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0" totalsRowShown="0" headerRowDxfId="46" dataDxfId="45" headerRowBorderDxfId="43" tableBorderDxfId="44" totalsRowBorderDxfId="42">
  <autoFilter ref="A1:L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5" totalsRowShown="0" headerRowDxfId="13" tableBorderDxfId="12">
  <autoFilter ref="A1:L37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338.15807152777415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46001.1064974537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46001.1064974537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46001.1064974537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46001.1064974537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46001.1064974537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46001.1064974537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46001.1064974537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46001.1064974537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46001.1064974537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46001.1064974537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46001.1064974537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46001.1064974537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46001.1064974537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46001.1064974537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46001.1064974537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46001.1064974537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46001.1064974537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46001.1064974537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46001.1064974537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46001.1064974537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46001.1064974537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46001.1064974537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46001.1064974537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46001.1064974537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46001.1064974537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46001.1064974537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46001.1064974537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46001.1064974537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46001.1064974537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46001.1064974537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46001.1064974537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46001.1064974537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46001.1064974537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46001.1064974537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46001.1064974537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46001.1064974537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46001.1064974537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46001.1064974537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46001.1064974537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46001.1064974537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46001.1064974537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46001.1064974537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46001.1064974537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46001.1064974537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46001.1064974537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46001.1064974537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46001.1064974537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46001.1064974537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46001.1064974537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46001.1064974537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46001.1064974537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46001.1064974537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46001.1064974537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46001.1064974537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46001.1064974537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46001.1064974537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46001.1064974537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46001.1064974537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46001.1064974537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46001.1064974537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46001.1064974537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46001.1064974537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46001.1064974537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46001.1064974537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46001.1064974537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46001.1064974537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46001.1064974537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46001.1064974537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46001.1064974537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46001.1064974537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46001.1064974537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46001.1064974537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46001.1064974537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46001.1064974537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46001.1064974537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46001.1064974537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46001.1064974537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46001.1064974537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46001.1064974537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46001.1064974537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46001.1064974537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46001.1064974537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46001.1064974537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46001.1064974537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46001.1064974537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46001.1064974537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46001.1064974537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46001.1064974537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46001.1064974537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46001.1064974537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46001.1064974537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46001.1064974537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46001.1064974537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46001.1064974537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46001.1064974537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46001.1064974537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46001.1064974537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46001.1064974537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46001.1064974537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46001.1064974537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46001.1064974537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46001.1064974537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46001.1064974537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46001.1064974537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46001.1064974537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46001.1064974537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46001.1064974537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46001.1064974537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46001.1064974537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46001.1064974537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46001.1064974537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46001.1064974537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46001.1064974537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46001.1064974537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46001.1064974537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46001.1064974537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46001.1064974537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46001.1064974537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46001.1064974537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46001.1064974537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46001.1064974537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46001.1064974537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46001.1064974537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46001.1064974537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46001.1064974537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46001.1064974537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46001.1064974537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46001.1064974537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46001.1064974537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46001.1064974537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46001.1064974537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46001.1064974537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46001.1064974537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46001.1064974537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46001.1064974537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46001.1064974537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46001.1064974537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46001.1064974537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46001.1064974537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46001.1064974537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46001.1064974537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46001.1064974537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46001.1064974537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46001.1064974537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46001.1064974537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46001.1064974537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46001.1064974537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46001.1064974537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46001.1064974537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46001.1064974537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46001.1064974537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46001.1064974537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46001.1064974537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46001.1064974537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46001.1064974537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46001.1064974537</v>
      </c>
      <c r="H158" s="122"/>
      <c r="I158" s="124" t="str">
        <f>IFERROR(VLOOKUP(D158,DB!A:F,6,0),"")</f>
        <v/>
      </c>
      <c r="J158" s="124" t="str">
        <f>IFERROR(VLOOKUP(D158,DB!A:G,7,0),"")</f>
        <v/>
      </c>
      <c r="K158" s="120"/>
      <c r="L158" s="119" t="str">
        <f>IFERROR(VLOOKUP(D158,DB!A:I,9,0),"")</f>
        <v/>
      </c>
    </row>
  </sheetData>
  <customSheetViews>
    <customSheetView guid="{F6042A99-DD27-4453-835D-0834D95730CC}" filter="1" showAutoFilter="1">
      <pageMargins left="0" right="0" top="0" bottom="0" header="0" footer="0"/>
      <autoFilter ref="B1:M1" xr:uid="{DB0961D1-EDA2-4BA4-AFBE-46935845FD14}"/>
    </customSheetView>
  </customSheetViews>
  <dataValidations count="2">
    <dataValidation allowBlank="1" showInputMessage="1" showErrorMessage="1" sqref="E1" xr:uid="{5DBA255D-CDD9-49FB-AD3C-AF70AB4EE696}"/>
    <dataValidation type="list" allowBlank="1" showInputMessage="1" showErrorMessage="1" sqref="E2:E1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5"/>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176.10665960648475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16.719078587964759</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3.7511155092579429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46000.837604166663</v>
      </c>
      <c r="G6" s="98">
        <f ca="1">IFERROR(NOW()-F6,"-")</f>
        <v>0.26889328703691717</v>
      </c>
      <c r="H6" s="97">
        <v>46000.831886574073</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R2</v>
      </c>
      <c r="C7" s="18"/>
      <c r="D7" s="18" t="s">
        <v>26007</v>
      </c>
      <c r="E7" s="81"/>
      <c r="F7" s="97"/>
      <c r="G7" s="98">
        <f ca="1">IFERROR(NOW()-F7,"-")</f>
        <v>46001.1064974537</v>
      </c>
      <c r="H7" s="97"/>
      <c r="I7" s="18" t="str">
        <f>IFERROR(VLOOKUP(D7,DB!A:F,6,0),"")</f>
        <v>SCECO</v>
      </c>
      <c r="J7" s="18" t="str">
        <f>IFERROR(VLOOKUP(D7,DB!A:G,7,0),"")</f>
        <v>Vandalized</v>
      </c>
      <c r="K7" s="19"/>
      <c r="L7" s="18" t="str">
        <f>IFERROR(VLOOKUP(D7,DB!A:I,9,0),"")</f>
        <v>Latis</v>
      </c>
    </row>
    <row r="8" spans="1:12" ht="31.5" customHeight="1">
      <c r="A8" s="96"/>
      <c r="B8" s="18" t="str">
        <f>IFERROR(VLOOKUP(D8,DB!A:K,11,0),"")</f>
        <v>R2</v>
      </c>
      <c r="C8" s="18"/>
      <c r="D8" s="18" t="s">
        <v>23016</v>
      </c>
      <c r="E8" s="81"/>
      <c r="F8" s="97"/>
      <c r="G8" s="98">
        <f ca="1">IFERROR(NOW()-F8,"-")</f>
        <v>46001.1064974537</v>
      </c>
      <c r="H8" s="97"/>
      <c r="I8" s="18" t="str">
        <f>IFERROR(VLOOKUP(D8,DB!A:F,6,0),"")</f>
        <v>SCECO</v>
      </c>
      <c r="J8" s="18" t="str">
        <f>IFERROR(VLOOKUP(D8,DB!A:G,7,0),"")</f>
        <v>Dead</v>
      </c>
      <c r="K8" s="19"/>
      <c r="L8" s="18" t="str">
        <f>IFERROR(VLOOKUP(D8,DB!A:I,9,0),"")</f>
        <v>Latis</v>
      </c>
    </row>
    <row r="9" spans="1:12" ht="31.5" customHeight="1">
      <c r="A9" s="96"/>
      <c r="B9" s="18" t="str">
        <f>IFERROR(VLOOKUP(D9,DB!A:K,11,0),"")</f>
        <v>R2</v>
      </c>
      <c r="C9" s="18"/>
      <c r="D9" s="18" t="s">
        <v>26644</v>
      </c>
      <c r="E9" s="81"/>
      <c r="F9" s="97"/>
      <c r="G9" s="98">
        <f ca="1">IFERROR(NOW()-F9,"-")</f>
        <v>46001.1064974537</v>
      </c>
      <c r="H9" s="97"/>
      <c r="I9" s="18" t="str">
        <f>IFERROR(VLOOKUP(D9,DB!A:F,6,0),"")</f>
        <v>SCECO</v>
      </c>
      <c r="J9" s="18" t="str">
        <f>IFERROR(VLOOKUP(D9,DB!A:G,7,0),"")</f>
        <v>Vandalized</v>
      </c>
      <c r="K9" s="19"/>
      <c r="L9" s="18" t="str">
        <f>IFERROR(VLOOKUP(D9,DB!A:I,9,0),"")</f>
        <v>Latis</v>
      </c>
    </row>
    <row r="10" spans="1:12" ht="31.5" customHeight="1">
      <c r="A10" s="96"/>
      <c r="B10" s="18" t="str">
        <f>IFERROR(VLOOKUP(D10,DB!A:K,11,0),"")</f>
        <v/>
      </c>
      <c r="C10" s="18"/>
      <c r="D10" s="18"/>
      <c r="E10" s="81"/>
      <c r="F10" s="97"/>
      <c r="G10" s="98">
        <f ca="1">IFERROR(NOW()-F10,"-")</f>
        <v>46001.1064974537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46001.1064974537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46001.1064974537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46001.1064974537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46001.1064974537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46001.1064974537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46001.1064974537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46001.1064974537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46001.1064974537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46001.1064974537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46001.1064974537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46001.1064974537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46001.1064974537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46001.1064974537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46001.1064974537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46001.1064974537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46001.1064974537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46001.1064974537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46001.1064974537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46001.1064974537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46001.1064974537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46001.1064974537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46001.1064974537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46001.1064974537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46001.1064974537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46001.1064974537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46001.1064974537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46001.1064974537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46001.1064974537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46001.1064974537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46001.1064974537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46001.1064974537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46001.1064974537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46001.1064974537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46001.1064974537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46001.1064974537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46001.1064974537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46001.1064974537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46001.1064974537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46001.1064974537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46001.1064974537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46001.1064974537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46001.1064974537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46001.1064974537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46001.1064974537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46001.1064974537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46001.1064974537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46001.1064974537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46001.1064974537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46001.1064974537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46001.1064974537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46001.1064974537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46001.1064974537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46001.1064974537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46001.1064974537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46001.1064974537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46001.1064974537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46001.1064974537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46001.1064974537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46001.1064974537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46001.1064974537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46001.1064974537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46001.1064974537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46001.1064974537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46001.1064974537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46001.1064974537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46001.1064974537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46001.1064974537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46001.1064974537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46001.1064974537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46001.1064974537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46001.1064974537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46001.1064974537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46001.1064974537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46001.1064974537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46001.1064974537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46001.1064974537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46001.1064974537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46001.1064974537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46001.1064974537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46001.1064974537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46001.1064974537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46001.1064974537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46001.1064974537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46001.1064974537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46001.1064974537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46001.1064974537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46001.1064974537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46001.1064974537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46001.1064974537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46001.1064974537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46001.1064974537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46001.1064974537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46001.1064974537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46001.1064974537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46001.1064974537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46001.1064974537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46001.1064974537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46001.1064974537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46001.1064974537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46001.1064974537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46001.1064974537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46001.1064974537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46001.1064974537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46001.1064974537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46001.1064974537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46001.1064974537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46001.1064974537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46001.1064974537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46001.1064974537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46001.1064974537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46001.1064974537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46001.1064974537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46001.1064974537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46001.1064974537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46001.1064974537</v>
      </c>
      <c r="H125" s="97"/>
      <c r="I125" s="18" t="str">
        <f>IFERROR(VLOOKUP(D125,DB!A:F,6,0),"")</f>
        <v/>
      </c>
      <c r="J125" s="18" t="str">
        <f>IFERROR(VLOOKUP(D125,DB!A:G,7,0),"")</f>
        <v/>
      </c>
      <c r="K125" s="19"/>
      <c r="L125" s="18" t="str">
        <f>IFERROR(VLOOKUP(D125,DB!A:I,9,0),"")</f>
        <v/>
      </c>
    </row>
    <row r="126" spans="1:12" ht="31.5" customHeight="1">
      <c r="A126" s="146"/>
      <c r="B126" s="147" t="str">
        <f>IFERROR(VLOOKUP(D126,DB!A:K,11,0),"")</f>
        <v/>
      </c>
      <c r="C126" s="147"/>
      <c r="D126" s="147"/>
      <c r="E126" s="147"/>
      <c r="F126" s="148"/>
      <c r="G126" s="149">
        <f ca="1">IFERROR(NOW()-F126,"-")</f>
        <v>46001.1064974537</v>
      </c>
      <c r="H126" s="148"/>
      <c r="I126" s="147" t="str">
        <f>IFERROR(VLOOKUP(D126,DB!A:F,6,0),"")</f>
        <v/>
      </c>
      <c r="J126" s="147" t="str">
        <f>IFERROR(VLOOKUP(D126,DB!A:G,7,0),"")</f>
        <v/>
      </c>
      <c r="K126" s="150"/>
      <c r="L126" s="147" t="str">
        <f>IFERROR(VLOOKUP(D126,DB!A:I,9,0),"")</f>
        <v/>
      </c>
    </row>
    <row r="127" spans="1:12" ht="31.5" customHeight="1">
      <c r="A127" s="96"/>
      <c r="B127" s="18" t="str">
        <f>IFERROR(VLOOKUP(D127,DB!A:K,11,0),"")</f>
        <v/>
      </c>
      <c r="C127" s="18"/>
      <c r="D127" s="18"/>
      <c r="E127" s="18"/>
      <c r="F127" s="97"/>
      <c r="G127" s="98">
        <f ca="1">IFERROR(NOW()-F127,"-")</f>
        <v>46001.1064974537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46001.1064974537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46001.1064974537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46001.1064974537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46001.1064974537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46001.1064974537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46001.1064974537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46001.1064974537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46001.1064974537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46001.1064974537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46001.1064974537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46001.1064974537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46001.1064974537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46001.1064974537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46001.1064974537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46001.1064974537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46001.1064974537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46001.1064974537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46001.1064974537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46001.1064974537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46001.1064974537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46001.1064974537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46001.1064974537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46001.1064974537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46001.1064974537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46001.1064974537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46001.1064974537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46001.1064974537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46001.1064974537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46001.1064974537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46001.1064974537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46001.1064974537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46001.1064974537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46001.1064974537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46001.1064974537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46001.1064974537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46001.1064974537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46001.1064974537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46001.1064974537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46001.1064974537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46001.1064974537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46001.1064974537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46001.1064974537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46001.1064974537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46001.1064974537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46001.1064974537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46001.1064974537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46001.1064974537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46001.1064974537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46001.1064974537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46001.1064974537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46001.1064974537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46001.1064974537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46001.1064974537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46001.1064974537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46001.1064974537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46001.1064974537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46001.1064974537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46001.1064974537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46001.1064974537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46001.1064974537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46001.1064974537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46001.1064974537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46001.1064974537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46001.1064974537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46001.1064974537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46001.1064974537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46001.1064974537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46001.1064974537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46001.1064974537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46001.1064974537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46001.1064974537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46001.1064974537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46001.1064974537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46001.1064974537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46001.1064974537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46001.1064974537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46001.1064974537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46001.1064974537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46001.1064974537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46001.1064974537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46001.1064974537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46001.1064974537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46001.1064974537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46001.1064974537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46001.1064974537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46001.1064974537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46001.1064974537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46001.1064974537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46001.1064974537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46001.1064974537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46001.1064974537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46001.1064974537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46001.1064974537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46001.1064974537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46001.1064974537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46001.1064974537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46001.1064974537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46001.1064974537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46001.1064974537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46001.1064974537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46001.1064974537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46001.1064974537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46001.1064974537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46001.1064974537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46001.1064974537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46001.1064974537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46001.1064974537</v>
      </c>
      <c r="H234" s="97"/>
      <c r="I234" s="18" t="str">
        <f>IFERROR(VLOOKUP(D234,DB!A:F,6,0),"")</f>
        <v/>
      </c>
      <c r="J234" s="18" t="str">
        <f>IFERROR(VLOOKUP(D234,DB!A:G,7,0),"")</f>
        <v/>
      </c>
      <c r="K234" s="19"/>
      <c r="L234" s="18" t="str">
        <f>IFERROR(VLOOKUP(D234,DB!A:I,9,0),"")</f>
        <v/>
      </c>
    </row>
    <row r="235" spans="1:12" ht="31.5" customHeight="1">
      <c r="A235" s="146"/>
      <c r="B235" s="147" t="str">
        <f>IFERROR(VLOOKUP(D235,DB!A:K,11,0),"")</f>
        <v/>
      </c>
      <c r="C235" s="147"/>
      <c r="D235" s="147"/>
      <c r="E235" s="147"/>
      <c r="F235" s="148"/>
      <c r="G235" s="149">
        <f ca="1">IFERROR(NOW()-F235,"-")</f>
        <v>46001.1064974537</v>
      </c>
      <c r="H235" s="148"/>
      <c r="I235" s="147" t="str">
        <f>IFERROR(VLOOKUP(D235,DB!A:F,6,0),"")</f>
        <v/>
      </c>
      <c r="J235" s="147" t="str">
        <f>IFERROR(VLOOKUP(D235,DB!A:G,7,0),"")</f>
        <v/>
      </c>
      <c r="K235" s="150"/>
      <c r="L235" s="147" t="str">
        <f>IFERROR(VLOOKUP(D235,DB!A:I,9,0),"")</f>
        <v/>
      </c>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46001.106497569446</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46001.106497569446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46001.106497569446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46001.106497569446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46001.106497569446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46001.106497569446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46001.106497569446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46001.106497569446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46001.106497569446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46001.106497569446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46001.106497569446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46001.106497569446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46001.106497569446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46001.106497569446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46001.106497569446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46001.106497569446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46001.106497569446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46001.106497569446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46001.106497569446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46001.106497569446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46001.106497569446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46001.106497569446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46001.106497569446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46001.106497569446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46001.106497569446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46001.106497569446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46001.106497569446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46001.106497569446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46001.106497569446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46001.106497569446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46001.106497569446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46001.106497569446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46001.106497569446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46001.106497569446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46001.106497569446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46001.106497569446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46001.106497569446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46001.106497569446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46001.106497569446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46001.106497569446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46001.106497569446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46001.106497569446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46001.106497569446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46001.106497569446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46001.106497569446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46001.106497569446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46001.106497569446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46001.106497569446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46001.106497569446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46001.106497569446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46001.106497569446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46001.106497569446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46001.106497569446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46001.106497569446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46001.106497569446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46001.106497569446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46001.106497569446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46001.106497569446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46001.106497569446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46001.106497569446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46001.106497569446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46001.106497569446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46001.106497569446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46001.106497569446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46001.106497569446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46001.106497569446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46001.106497569446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46001.106497569446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46001.106497569446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46001.106497569446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46001.106497569446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46001.106497569446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46001.106497569446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46001.106497569446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46001.106497569446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46001.106497569446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46001.106497569446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46001.106497569446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46001.106497569446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46001.106497569446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46001.106497569446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46001.106497569446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46001.106497569446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46001.106497569446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46001.106497569446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46001.106497569446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46001.106497569446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46001.106497569446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46001.106497569446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46001.106497569446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46001.106497569446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46001.106497569446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46001.106497569446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46001.106497569446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46001.106497569446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46001.106497569446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46001.106497569446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46001.106497569446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46001.106497569446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46001.106497569446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46001.106497569446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46001.106497569446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46001.106497569446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46001.106497569446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46001.106497569446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46001.106497569446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46001.106497569446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46001.106497569446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46001.106497569446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46001.106497569446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46001.106497569446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46001.106497569446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46001.106497569446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46001.106497569446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46001.106497569446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46001.106497569446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46001.106497569446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46001.106497569446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46001.106497569446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46001.106497569446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46001.106497569446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46001.106497569446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46001.106497569446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46001.106497569446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46001.106497569446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46001.106497569446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46001.106497569446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46001.106497569446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46001.106497569446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46001.106497569446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46001.106497569446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46001.106497569446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46001.106497569446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46001.106497569446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46001.106497569446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46001.106497569446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46001.106497569446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46001.106497569446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46001.106497569446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46001.106497569446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46001.106497569446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46001.106497569446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46001.106497569446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46001.106497569446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46001.106497569446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46001.106497569446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46001.106497569446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46001.106497569446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46001.106497569446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46001.106497569446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46001.106497569446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46001.106497569446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46001.106497569446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46001.106497569446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46001.106497569446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46001.106497569446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46001.106497569446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46001.106497569446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46001.106497569446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46001.106497569446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46001.106497569446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46001.106497569446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46001.106497569446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46001.106497569446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46001.106497569446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46001.106497569446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46001.106497569446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46001.106497569446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46001.106497569446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46001.106497569446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46001.106497569446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46001.106497569446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46001.106497569446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46001.106497569446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46001.106497569446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46001.106497569446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46001.106497569446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46001.106497569446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46001.106497569446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46001.106497569446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46001.106497569446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46001.106497569446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46001.106497569446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46001.106497569446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46001.106497569446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46001.106497569446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46001.106497569446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46001.106497569446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46001.106497569446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46001.106497569446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46001.106497569446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46001.106497569446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46001.106497569446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46001.106497569446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46001.106497569446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46001.106497569446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46001.106497569446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46001.106497569446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46001.106497569446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46001.106497569446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46001.106497569446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46001.106497569446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46001.106497569446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46001.106497569446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46001.106497569446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46001.106497569446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46001.106497569446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46001.106497569446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46001.106497569446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46001.106497569446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46001.106497569446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46001.106497569446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46001.106497569446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46001.106497569446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46001.106497569446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46001.106497569446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46001.106497569446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46001.106497569446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46001.106497569446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46001.106497569446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46001.106497569446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46001.106497569446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46001.106497569446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46001.106497569446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46001.106497569446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46001.106497569446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46001.106497569446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46001.106497569446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46001.106497569446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46001.106497569446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46001.106497569446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46001.106497569446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46001.106497569446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46001.106497569446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46001.106497569446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46001.106497569446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46001.106497569446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46001.106497569446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46001.106497569446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46001.106497569446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46001.106497569446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46001.106497569446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46001.106497569446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46001.106497569446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46001.106497569446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46001.106497569446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46001.106497569446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46001.106497569446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46001.106497569446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46001.106497569446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46001.106497569446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46001.106497569446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46001.106497569446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46001.106497569446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46001.106497569446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46001.106497569446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46001.106497569446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46001.106497569446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46001.106497569446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46001.106497569446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46001.106497569446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46001.106497569446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46001.106497569446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46001.106497569446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46001.106497569446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46001.106497569446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46001.106497569446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46001.106497569446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46001.106497569446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46001.106497569446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46001.106497569446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46001.106497569446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46001.106497569446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46001.106497569446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46001.106497569446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46001.106497569446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46001.106497569446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46001.106497569446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46001.106497569446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46001.106497569446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46001.106497569446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46001.106497569446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46001.106497569446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46001.106497569446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46001.106497569446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46001.106497569446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46001.106497569446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46001.106497569446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46001.106497569446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46001.106497569446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46001.106497569446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46001.106497569446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46001.106497569446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46001.106497569446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46001.106497569446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46001.106497569446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46001.106497569446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46001.106497569446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46001.106497569446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46001.106497569446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46001.106497569446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46001.106497569446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46001.106497569446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46001.106497569446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46001.106497569446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46001.106497569446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46001.106497569446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46001.106497569446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46001.106497569446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46001.106497569446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46001.106497569446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46001.106497569446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46001.106497569446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46001.106497569446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46001.106497569446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46001.106497569446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46001.106497569446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46001.106497569446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46001.106497569446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46001.106497569446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46001.106497569446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46001.106497569446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46001.106497569446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46001.106497569446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46001.106497569446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46001.106497569446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46001.106497569446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46001.106497569446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46001.106497569446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46001.106497569446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46001.106497569446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46001.106497569446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46001.106497569446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46001.106497569446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46001.106497569446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46001.106497569446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46001.106497569446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46001.106497569446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46001.106497569446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46001.106497569446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46001.106497569446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46001.106497569446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46001.106497569446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46001.106497569446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46001.106497569446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46001.106497569446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46001.106497569446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46001.106497569446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46001.106497569446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46001.106497569446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46001.106497569446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46001.106497569446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46001.106497569446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46001.106497569446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46001.106497569446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46001.106497569446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46001.106497569446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46001.106497569446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46001.106497569446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46001.106497569446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46001.106497569446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46001.106497569446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46001.106497569446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46001.106497569446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46001.106497569446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46001.106497569446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46001.106497569446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46001.106497569446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46001.106497569446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46001.106497569446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46001.106497569446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46001.106497569446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46001.106497569446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46001.106497569446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46001.106497569446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46001.106497569446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46001.106497569446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46001.106497569446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46001.106497569446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46001.106497569446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46001.106497569446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46001.106497569446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46001.106497569446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46001.106497569446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46001.106497569446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46001.106497569446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46001.106497569446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46001.106497569446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46001.106497569446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46001.106497569446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46001.106497569446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46001.106497569446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46001.106497569446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46001.106497569446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46001.106497569446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46001.106497569446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46001.106497569446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46001.106497569446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46001.106497569446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46001.106497569446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46001.106497569446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46001.106497569446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46001.106497569446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46001.106497569446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46001.106497569446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46001.106497569446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46001.106497569446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46001.106497569446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46001.106497569446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46001.106497569446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46001.106497569446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46001.106497569446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46001.106497569446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46001.106497569446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46001.106497569446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46001.106497569446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46001.106497569446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46001.106497569446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46001.106497569446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46001.106497569446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46001.106497569446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46001.106497569446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46001.106497569446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46001.106497569446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46001.106497569446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46001.106497569446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46001.106497569446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46001.106497569446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46001.106497569446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46001.106497569446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46001.106497569446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46001.106497569446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46001.106497569446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46001.106497569446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46001.106497569446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46001.106497569446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46001.106497569446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46001.106497569446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46001.106497569446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46001.106497569446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46001.106497569446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46001.106497569446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46001.106497569446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46001.106497569446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46001.106497569446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46001.106497569446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46001.106497569446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46001.106497569446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46001.106497569446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46001.106497569446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46001.106497569446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46001.106497569446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46001.106497569446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46001.106497569446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46001.106497569446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46001.106497569446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46001.106497569446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46001.106497569446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46001.106497569446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46001.106497569446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46001.106497569446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46001.106497569446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46001.106497569446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46001.106497569446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46001.106497569446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46001.106497569446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46001.106497569446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46001.106497569446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46001.106497569446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46001.106497569446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46001.106497569446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46001.106497569446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46001.106497569446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46001.106497569446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46001.106497569446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46001.106497569446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46001.106497569446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46001.106497569446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46001.106497569446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46001.106497569446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46001.106497569446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46001.106497569446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46001.106497569446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46001.106497569446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46001.106497569446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46001.106497569446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46001.106497569446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46001.106497569446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46001.106497569446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46001.106497569446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46001.106497569446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46001.106497569446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46001.106497569446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46001.106497569446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46001.106497569446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46001.106497569446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46001.106497569446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46001.106497569446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46001.106497569446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46001.106497569446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46001.106497569446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46001.106497569446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46001.106497569446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46001.106497569446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46001.106497569446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46001.106497569446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46001.106497569446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46001.106497569446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46001.106497569446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46001.106497569446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46001.106497569446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46001.106497569446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46001.106497569446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46001.106497569446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46001.106497569446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46001.106497569446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46001.106497569446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46001.106497569446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46001.106497569446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46001.106497569446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46001.106497569446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46001.106497569446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46001.106497569446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46001.106497569446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46001.106497569446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46001.106497569446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46001.106497569446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46001.106497569446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46001.106497569446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46001.106497569446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46001.106497569446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46001.106497569446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46001.106497569446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46001.106497569446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46001.106497569446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46001.106497569446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46001.106497569446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46001.106497569446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46001.106497569446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46001.106497569446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46001.106497569446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46001.106497569446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46001.106497569446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46001.106497569446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46001.106497569446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46001.106497569446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46001.106497569446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46001.106497569446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46001.106497569446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46001.106497569446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46001.106497569446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46001.106497569446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46001.106497569446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46001.106497569446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46001.106497569446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46001.106497569446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46001.106497569446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46001.106497569446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46001.106497569446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46001.106497569446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46001.106497569446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46001.106497569446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46001.106497569446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46001.106497569446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46001.106497569446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46001.106497569446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46001.106497569446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46001.106497569446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46001.106497569446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46001.106497569446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46001.106497569446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46001.106497569446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46001.106497569446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46001.106497569446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46001.106497569446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46001.106497569446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46001.106497569446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46001.106497569446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46001.106497569446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46001.106497569446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46001.106497569446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46001.106497569446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46001.106497569446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46001.106497569446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46001.106497569446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46001.106497569446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46001.106497569446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46001.106497569446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46001.106497569446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46001.106497569446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46001.106497569446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46001.106497569446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46001.106497569446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46001.106497569446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46001.106497569446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46001.106497569446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46001.106497569446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46001.106497569446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46001.106497569446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46001.106497569446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46001.106497569446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46001.106497569446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46001.106497569446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46001.106497569446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46001.106497569446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46001.106497569446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46001.106497569446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46001.106497569446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46001.106497569446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46001.106497569446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46001.106497569446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46001.106497569446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46001.106497569446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46001.106497569446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46001.106497569446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46001.106497569446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46001.106497569446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46001.106497569446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46001.106497569446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46001.106497569446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46001.106497569446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46001.106497569446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46001.106497569446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46001.106497569446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46001.106497569446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46001.106497569446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46001.106497569446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46001.106497569446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46001.106497569446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46001.106497569446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46001.106497569446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46001.106497569446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46001.106497569446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46001.106497569446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46001.106497569446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46001.106497569446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46001.106497569446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46001.106497569446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46001.106497569446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46001.106497569446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46001.106497569446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46001.106497569446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46001.106497569446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46001.106497569446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46001.106497569446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46001.106497569446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46001.106497569446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46001.106497569446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46001.106497569446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46001.106497569446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46001.106497569446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46001.106497569446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46001.106497569446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46001.106497569446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46001.106497569446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46001.106497569446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46001.106497569446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46001.106497569446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46001.106497569446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46001.106497569446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46001.106497569446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46001.106497569446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46001.106497569446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46001.106497569446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46001.106497569446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46001.106497569446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46001.106497569446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46001.106497569446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46001.106497569446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46001.106497569446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46001.106497569446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46001.106497569446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46001.106497569446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46001.106497569446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46001.106497569446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46001.106497569446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46001.106497569446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46001.106497569446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46001.106497569446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46001.106497569446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46001.106497569446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46001.106497569446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46001.106497569446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46001.106497569446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46001.106497569446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46001.106497569446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46001.106497569446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46001.106497569446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46001.106497569446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46001.106497569446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46001.106497569446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46001.106497569446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46001.106497569446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46001.106497569446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46001.106497569446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46001.106497569446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46001.106497569446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46001.106497569446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46001.106497569446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46001.106497569446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46001.106497569446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46001.106497569446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46001.106497569446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46001.106497569446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46001.106497569446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46001.106497569446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46001.106497569446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46001.106497569446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46001.106497569446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46001.106497569446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46001.106497569446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46001.106497569446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46001.106497569446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46001.106497569446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46001.106497569446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46001.106497569446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46001.106497569446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46001.106497569446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46001.106497569446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46001.106497569446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46001.106497569446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46001.106497569446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46001.106497569446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46001.106497569446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46001.106497569446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46001.106497569446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46001.106497569446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46001.106497569446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46001.106497569446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46001.106497569446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46001.106497569446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46001.106497569446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46001.106497569446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46001.106497569446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46001.106497569446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46001.106497569446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46001.106497569446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46001.106497569446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46001.106497569446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46001.106497569446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46001.106497569446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46001.106497569446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46001.106497569446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46001.106497569446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46001.106497569446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46001.106497569446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46001.106497569446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46001.106497569446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46001.106497569446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46001.106497569446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46001.106497569446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46001.106497569446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46001.106497569446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46001.106497569446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46001.106497569446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46001.106497569446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46001.106497569446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46001.106497569446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46001.106497569446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46001.106497569446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46001.106497569446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46001.106497569446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46001.106497569446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46001.106497569446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46001.106497569446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46001.106497569446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46001.106497569446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46001.106497569446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46001.106497569446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46001.106497569446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46001.106497569446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46001.106497569446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46001.106497569446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46001.106497569446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46001.106497569446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46001.106497569446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46001.106497569446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46001.106497569446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46001.106497569446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46001.106497569446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46001.106497569446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46001.106497569446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46001.106497569446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46001.106497569446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46001.106497569446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46001.106497569446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46001.106497569446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46001.106497569446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46001.106497569446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46001.106497569446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46001.106497569446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46001.106497569446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46001.106497569446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46001.106497569446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46001.106497569446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46001.106497569446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46001.106497569446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46001.106497569446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46001.106497569446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46001.106497569446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46001.106497569446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46001.106497569446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46001.106497569446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46001.106497569446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46001.106497569446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46001.106497569446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46001.106497569446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46001.106497569446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46001.106497569446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46001.106497569446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46001.106497569446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46001.106497569446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46001.106497569446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46001.106497569446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46001.106497569446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46001.106497569446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46001.106497569446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46001.106497569446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46001.106497569446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46001.106497569446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46001.106497569446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46001.106497569446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46001.106497569446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46001.106497569446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46001.106497569446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46001.106497569446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46001.106497569446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46001.106497569446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46001.106497569446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46001.106497569446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46001.106497569446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46001.106497569446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46001.106497569446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46001.106497569446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46001.106497569446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46001.106497569446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46001.106497569446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46001.106497569446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46001.106497569446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46001.106497569446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46001.106497569446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46001.106497569446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46001.106497569446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46001.106497569446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46001.106497569446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46001.106497569446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46001.106497569446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46001.106497569446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46001.106497569446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46001.106497569446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46001.106497569446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46001.106497569446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46001.106497569446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46001.106497569446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46001.106497569446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46001.106497569446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46001.106497569446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46001.106497569446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46001.106497569446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46001.106497569446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46001.106497569446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46001.106497569446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46001.106497569446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46001.106497569446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46001.106497569446</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0"/>
  <sheetViews>
    <sheetView tabSelected="1" workbookViewId="0">
      <selection activeCell="A8" sqref="A8:X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297.62577997685003</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2.3123539351799991</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46001.1064974537</v>
      </c>
      <c r="H4" s="91">
        <v>45999.038888888892</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36495</v>
      </c>
      <c r="E5" s="90" t="s">
        <v>39106</v>
      </c>
      <c r="F5" s="91">
        <v>46000.318229166667</v>
      </c>
      <c r="G5" s="92">
        <f t="shared" ref="G5:G34" ca="1" si="1">IFERROR(NOW()-F5,"")</f>
        <v>0.78826828703313367</v>
      </c>
      <c r="H5" s="91">
        <v>46000.411770833336</v>
      </c>
      <c r="I5" s="107" t="str">
        <f>IFERROR(VLOOKUP(D5,DB!A:F,6,0),"")</f>
        <v>Generator-SG</v>
      </c>
      <c r="J5" s="107" t="str">
        <f>IFERROR(VLOOKUP(D5,DB!A:G,7,0),"")</f>
        <v>No BB Shifted</v>
      </c>
      <c r="K5" s="93" t="s">
        <v>39128</v>
      </c>
      <c r="L5" s="87" t="str">
        <f>IFERROR(VLOOKUP(D5,DB!A:I,9,0),"")</f>
        <v>Latis</v>
      </c>
    </row>
    <row r="6" spans="1:16" ht="15" customHeight="1">
      <c r="A6" s="107" t="s">
        <v>39129</v>
      </c>
      <c r="B6" s="107" t="str">
        <f>IFERROR(VLOOKUP(D6,DB!A:K,11,0),"")</f>
        <v>R4</v>
      </c>
      <c r="C6" s="89">
        <v>1</v>
      </c>
      <c r="D6" s="87" t="s">
        <v>36539</v>
      </c>
      <c r="E6" s="90" t="s">
        <v>39106</v>
      </c>
      <c r="F6" s="91">
        <v>46001.012025462966</v>
      </c>
      <c r="G6" s="92">
        <f ca="1">IFERROR(NOW()-F6,"")</f>
        <v>9.447210648067994E-2</v>
      </c>
      <c r="H6" s="91">
        <v>46000.68472222222</v>
      </c>
      <c r="I6" s="107" t="str">
        <f>IFERROR(VLOOKUP(D6,DB!A:F,6,0),"")</f>
        <v>Generator-SG</v>
      </c>
      <c r="J6" s="107" t="str">
        <f>IFERROR(VLOOKUP(D6,DB!A:G,7,0),"")</f>
        <v>NA</v>
      </c>
      <c r="K6" s="93" t="s">
        <v>39130</v>
      </c>
      <c r="L6" s="87" t="str">
        <f>IFERROR(VLOOKUP(D6,DB!A:I,9,0),"")</f>
        <v>Latis</v>
      </c>
    </row>
    <row r="7" spans="1:16" ht="15" customHeight="1">
      <c r="A7" s="107" t="s">
        <v>39131</v>
      </c>
      <c r="B7" s="107" t="str">
        <f>IFERROR(VLOOKUP(D7,DB!A:K,11,0),"")</f>
        <v>R4</v>
      </c>
      <c r="C7" s="89">
        <v>1</v>
      </c>
      <c r="D7" s="87" t="s">
        <v>35887</v>
      </c>
      <c r="E7" s="90" t="s">
        <v>39106</v>
      </c>
      <c r="F7" s="91">
        <v>46000.733900462961</v>
      </c>
      <c r="G7" s="92">
        <f t="shared" ca="1" si="1"/>
        <v>0.37259710648504552</v>
      </c>
      <c r="H7" s="91">
        <v>46000.727962962963</v>
      </c>
      <c r="I7" s="107" t="str">
        <f>IFERROR(VLOOKUP(D7,DB!A:F,6,0),"")</f>
        <v>Generator-SG</v>
      </c>
      <c r="J7" s="107" t="str">
        <f>IFERROR(VLOOKUP(D7,DB!A:G,7,0),"")</f>
        <v>No BB Shifted</v>
      </c>
      <c r="K7" s="93" t="s">
        <v>39130</v>
      </c>
      <c r="L7" s="87" t="str">
        <f>IFERROR(VLOOKUP(D7,DB!A:I,9,0),"")</f>
        <v>Latis</v>
      </c>
    </row>
    <row r="8" spans="1:16">
      <c r="A8" s="107" t="s">
        <v>39125</v>
      </c>
      <c r="B8" s="107" t="str">
        <f>IFERROR(VLOOKUP(D8,DB!A:K,11,0),"")</f>
        <v>R4</v>
      </c>
      <c r="C8" s="89">
        <v>3</v>
      </c>
      <c r="D8" s="87" t="s">
        <v>35971</v>
      </c>
      <c r="E8" s="90" t="s">
        <v>39106</v>
      </c>
      <c r="F8" s="91"/>
      <c r="G8" s="92">
        <f ca="1">IFERROR(NOW()-F8,"")</f>
        <v>46001.106497569446</v>
      </c>
      <c r="H8" s="91">
        <v>46000.54583333333</v>
      </c>
      <c r="I8" s="107" t="str">
        <f>IFERROR(VLOOKUP(D8,DB!A:F,6,0),"")</f>
        <v>SCECO</v>
      </c>
      <c r="J8" s="107" t="str">
        <f>IFERROR(VLOOKUP(D8,DB!A:G,7,0),"")</f>
        <v>Dead+Good</v>
      </c>
      <c r="K8" s="93" t="s">
        <v>39132</v>
      </c>
      <c r="L8" s="87" t="str">
        <f>IFERROR(VLOOKUP(D8,DB!A:I,9,0),"")</f>
        <v>Latis</v>
      </c>
    </row>
    <row r="9" spans="1:16" ht="15" customHeight="1">
      <c r="A9" s="107" t="s">
        <v>39133</v>
      </c>
      <c r="B9" s="107" t="str">
        <f>IFERROR(VLOOKUP(D9,DB!A:K,11,0),"")</f>
        <v>R4</v>
      </c>
      <c r="C9" s="89">
        <v>1</v>
      </c>
      <c r="D9" s="87" t="s">
        <v>36984</v>
      </c>
      <c r="E9" s="90" t="s">
        <v>39106</v>
      </c>
      <c r="F9" s="91">
        <v>46000.935289351852</v>
      </c>
      <c r="G9" s="92">
        <f ca="1">IFERROR(NOW()-F9,"")</f>
        <v>0.17120810184860602</v>
      </c>
      <c r="H9" s="91">
        <v>46000.558333333334</v>
      </c>
      <c r="I9" s="107" t="str">
        <f>IFERROR(VLOOKUP(D9,DB!A:F,6,0),"")</f>
        <v>SCECO</v>
      </c>
      <c r="J9" s="107" t="str">
        <f>IFERROR(VLOOKUP(D9,DB!A:G,7,0),"")</f>
        <v>Vandalized+Dead</v>
      </c>
      <c r="K9" s="93" t="s">
        <v>39134</v>
      </c>
      <c r="L9" s="87" t="str">
        <f>IFERROR(VLOOKUP(D9,DB!A:I,9,0),"")</f>
        <v>Latis</v>
      </c>
    </row>
    <row r="10" spans="1:16" ht="15" customHeight="1">
      <c r="A10" s="155" t="s">
        <v>39135</v>
      </c>
      <c r="B10" s="107" t="str">
        <f>IFERROR(VLOOKUP(D10,DB!A:K,11,0),"")</f>
        <v>R4</v>
      </c>
      <c r="C10" s="89">
        <v>1</v>
      </c>
      <c r="D10" s="87" t="s">
        <v>29641</v>
      </c>
      <c r="E10" s="90" t="s">
        <v>39106</v>
      </c>
      <c r="F10" s="91">
        <v>46001.002905092595</v>
      </c>
      <c r="G10" s="92">
        <f ca="1">IFERROR(NOW()-F10,"")</f>
        <v>0.10359247685119044</v>
      </c>
      <c r="H10" s="91">
        <v>46000.455555555556</v>
      </c>
      <c r="I10" s="107" t="str">
        <f>IFERROR(VLOOKUP(D10,DB!A:F,6,0),"")</f>
        <v>SCECO</v>
      </c>
      <c r="J10" s="107" t="str">
        <f>IFERROR(VLOOKUP(D10,DB!A:G,7,0),"")</f>
        <v>Vandalized</v>
      </c>
      <c r="K10" s="93" t="s">
        <v>39134</v>
      </c>
      <c r="L10" s="87" t="str">
        <f>IFERROR(VLOOKUP(D10,DB!A:I,9,0),"")</f>
        <v>Latis</v>
      </c>
    </row>
    <row r="11" spans="1:16" ht="15" customHeight="1">
      <c r="A11" s="107" t="s">
        <v>39125</v>
      </c>
      <c r="B11" s="107" t="str">
        <f>IFERROR(VLOOKUP(D11,DB!A:K,11,0),"")</f>
        <v>R4</v>
      </c>
      <c r="C11" s="89">
        <v>1</v>
      </c>
      <c r="D11" s="87" t="s">
        <v>29359</v>
      </c>
      <c r="E11" s="90" t="s">
        <v>39106</v>
      </c>
      <c r="F11" s="91"/>
      <c r="G11" s="92">
        <f t="shared" ca="1" si="1"/>
        <v>46001.106497569446</v>
      </c>
      <c r="H11" s="91">
        <v>46001.061805555553</v>
      </c>
      <c r="I11" s="107" t="str">
        <f>IFERROR(VLOOKUP(D11,DB!A:F,6,0),"")</f>
        <v>SCECO</v>
      </c>
      <c r="J11" s="107" t="str">
        <f>IFERROR(VLOOKUP(D11,DB!A:G,7,0),"")</f>
        <v>Dead</v>
      </c>
      <c r="K11" s="93" t="s">
        <v>39134</v>
      </c>
      <c r="L11" s="87" t="str">
        <f>IFERROR(VLOOKUP(D11,DB!A:I,9,0),"")</f>
        <v>Latis</v>
      </c>
    </row>
    <row r="12" spans="1:16" ht="15" customHeight="1">
      <c r="A12" s="107"/>
      <c r="B12" s="107" t="str">
        <f>IFERROR(VLOOKUP(D12,DB!A:K,11,0),"")</f>
        <v/>
      </c>
      <c r="C12" s="89"/>
      <c r="D12" s="87" t="s">
        <v>39136</v>
      </c>
      <c r="E12" s="90"/>
      <c r="F12" s="91"/>
      <c r="G12" s="92">
        <f t="shared" ca="1" si="1"/>
        <v>46001.106497569446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46001.106497569446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46001.106497569446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46001.106497569446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46001.106497569446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46001.106497569446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46001.106497569446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46001.106497569446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46001.106497569446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46001.106497569446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46001.106497569446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46001.106497569446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46001.106497569446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46001.106497569446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46001.106497569446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46001.106497569446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46001.106497569446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46001.106497569446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46001.106497569446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46001.106497569446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46001.106497569446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46001.106497569446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46001.106497569446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ref="G35:G80" ca="1" si="2">IFERROR(NOW()-F35,"")</f>
        <v>46001.106497569446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2"/>
        <v>46001.106497569446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2"/>
        <v>46001.106497569446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2"/>
        <v>46001.106497569446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2"/>
        <v>46001.106497569446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46001.106497569446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46001.106497569446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46001.106497569446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46001.106497569446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46001.106497569446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46001.106497569446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46001.106497569446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46001.106497569446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46001.106497569446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46001.106497569446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46001.106497569446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46001.106497569446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46001.106497569446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46001.106497569446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46001.106497569446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46001.106497569446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46001.106497569446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46001.106497569446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46001.106497569446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46001.106497569446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46001.106497569446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46001.106497569446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46001.106497569446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46001.106497569446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46001.106497569446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46001.106497569446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46001.106497569446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46001.106497569446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46001.106497569446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46001.106497569446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46001.106497569446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46001.106497569446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46001.106497569446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46001.106497569446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46001.106497569446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46001.106497569446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46001.106497569446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46001.106497569446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46001.106497569446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46001.106497569446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46001.106497569446</v>
      </c>
      <c r="H80" s="91"/>
      <c r="I80" s="107" t="str">
        <f>IFERROR(VLOOKUP(D80,DB!A:F,6,0),"")</f>
        <v/>
      </c>
      <c r="J80" s="107" t="str">
        <f>IFERROR(VLOOKUP(D80,DB!A:G,7,0),"")</f>
        <v/>
      </c>
      <c r="K80" s="93"/>
      <c r="L80" s="87" t="str">
        <f>IFERROR(VLOOKUP(D80,DB!A:I,9,0),"")</f>
        <v/>
      </c>
    </row>
  </sheetData>
  <dataValidations count="2">
    <dataValidation allowBlank="1" showInputMessage="1" showErrorMessage="1" sqref="E1" xr:uid="{A4F81451-56CC-4543-9497-104C4E44EE4B}"/>
    <dataValidation type="list" allowBlank="1" showInputMessage="1" showErrorMessage="1" sqref="E11:E80 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39137</v>
      </c>
      <c r="B2" s="37" t="str">
        <f>IFERROR(VLOOKUP(D2,DB!A:K,11,0),"")</f>
        <v>R5</v>
      </c>
      <c r="C2" s="37">
        <v>3</v>
      </c>
      <c r="D2" s="100" t="s">
        <v>36085</v>
      </c>
      <c r="E2" s="37" t="s">
        <v>39106</v>
      </c>
      <c r="F2" s="38">
        <v>45891.832060185188</v>
      </c>
      <c r="G2" s="102">
        <f ca="1">IFERROR(NOW()-F2,"")</f>
        <v>109.27443738425791</v>
      </c>
      <c r="H2" s="38">
        <v>45891.790393518517</v>
      </c>
      <c r="I2" s="37" t="str">
        <f>IFERROR(VLOOKUP(D2,DB!A:F,6,0),"")</f>
        <v>Generator-SG</v>
      </c>
      <c r="J2" s="37" t="str">
        <f>IFERROR(VLOOKUP(D2,DB!A:G,7,0),"")</f>
        <v>Vandalized</v>
      </c>
      <c r="K2" s="37" t="s">
        <v>39138</v>
      </c>
      <c r="L2" s="37" t="str">
        <f>IFERROR(VLOOKUP(D2,DB!A:I,9,0),"")</f>
        <v>Latis</v>
      </c>
      <c r="M2" s="99"/>
    </row>
    <row r="3" spans="1:13" s="39" customFormat="1" ht="30.75">
      <c r="A3" s="37" t="s">
        <v>39139</v>
      </c>
      <c r="B3" s="37" t="str">
        <f>IFERROR(VLOOKUP(D3,DB!A:K,11,0),"")</f>
        <v>R5</v>
      </c>
      <c r="C3" s="37">
        <v>1</v>
      </c>
      <c r="D3" s="37" t="s">
        <v>33407</v>
      </c>
      <c r="E3" s="37" t="s">
        <v>39109</v>
      </c>
      <c r="F3" s="38">
        <v>45926.188877314817</v>
      </c>
      <c r="G3" s="102">
        <f t="shared" ref="G3" ca="1" si="0">IFERROR(NOW()-F3,"")</f>
        <v>74.917620254629583</v>
      </c>
      <c r="H3" s="38">
        <v>45926.158159722225</v>
      </c>
      <c r="I3" s="37" t="str">
        <f>IFERROR(VLOOKUP(D3,DB!A:F,6,0),"")</f>
        <v>SCECO</v>
      </c>
      <c r="J3" s="37" t="str">
        <f>IFERROR(VLOOKUP(D3,DB!A:G,7,0),"")</f>
        <v>Good</v>
      </c>
      <c r="K3" s="37" t="s">
        <v>39140</v>
      </c>
      <c r="L3" s="37" t="str">
        <f>IFERROR(VLOOKUP(D3,DB!A:I,9,0),"")</f>
        <v>Latis</v>
      </c>
      <c r="M3" s="99"/>
    </row>
    <row r="4" spans="1:13" s="39" customFormat="1" ht="45.75" customHeight="1">
      <c r="A4" s="103" t="s">
        <v>39141</v>
      </c>
      <c r="B4" s="103" t="str">
        <f>IFERROR(VLOOKUP(D4,DB!A:K,11,0),"")</f>
        <v>R5</v>
      </c>
      <c r="C4" s="103">
        <v>1</v>
      </c>
      <c r="D4" s="103" t="s">
        <v>34832</v>
      </c>
      <c r="E4" s="103" t="s">
        <v>39109</v>
      </c>
      <c r="F4" s="104">
        <v>45948.661111111112</v>
      </c>
      <c r="G4" s="105">
        <f t="shared" ref="G4" ca="1" si="1">IFERROR(NOW()-F4,"")</f>
        <v>52.445386458333815</v>
      </c>
      <c r="H4" s="104">
        <v>45948.661111111112</v>
      </c>
      <c r="I4" s="103" t="str">
        <f>IFERROR(VLOOKUP(D4,DB!A:F,6,0),"")</f>
        <v>SCECO</v>
      </c>
      <c r="J4" s="103" t="str">
        <f>IFERROR(VLOOKUP(D4,DB!A:G,7,0),"")</f>
        <v>Dead</v>
      </c>
      <c r="K4" s="103" t="s">
        <v>39142</v>
      </c>
      <c r="L4" s="103" t="str">
        <f>IFERROR(VLOOKUP(D4,DB!A:I,9,0),"")</f>
        <v>Latis</v>
      </c>
    </row>
    <row r="5" spans="1:13" s="39" customFormat="1" ht="30.75">
      <c r="A5" s="103" t="s">
        <v>39143</v>
      </c>
      <c r="B5" s="103" t="str">
        <f>IFERROR(VLOOKUP(D5,DB!A:K,11,0),"")</f>
        <v>R5</v>
      </c>
      <c r="C5" s="103">
        <v>1</v>
      </c>
      <c r="D5" s="103" t="s">
        <v>36592</v>
      </c>
      <c r="E5" s="103" t="s">
        <v>39106</v>
      </c>
      <c r="F5" s="104">
        <v>45981.373298611114</v>
      </c>
      <c r="G5" s="105">
        <f ca="1">IFERROR(NOW()-F5,"")</f>
        <v>19.733198842586717</v>
      </c>
      <c r="H5" s="132">
        <v>45981.360798611109</v>
      </c>
      <c r="I5" s="103" t="str">
        <f>IFERROR(VLOOKUP(D5,DB!A:F,6,0),"")</f>
        <v>SCECO</v>
      </c>
      <c r="J5" s="103" t="str">
        <f>IFERROR(VLOOKUP(D5,DB!A:G,7,0),"")</f>
        <v>Dead</v>
      </c>
      <c r="K5" s="103" t="s">
        <v>39144</v>
      </c>
      <c r="L5" s="103" t="str">
        <f>IFERROR(VLOOKUP(D5,DB!A:I,9,0),"")</f>
        <v>Latis</v>
      </c>
    </row>
    <row r="6" spans="1:13">
      <c r="A6" s="37" t="s">
        <v>39145</v>
      </c>
      <c r="B6" s="37" t="str">
        <f>IFERROR(VLOOKUP(D6,DB!A:K,11,0),"")</f>
        <v>R5</v>
      </c>
      <c r="C6" s="37">
        <v>1</v>
      </c>
      <c r="D6" s="37" t="s">
        <v>37850</v>
      </c>
      <c r="E6" s="37" t="s">
        <v>39106</v>
      </c>
      <c r="F6" s="38">
        <v>45997.107488425929</v>
      </c>
      <c r="G6" s="131">
        <f t="shared" ref="G6" ca="1" si="2">IFERROR(NOW()-F6,"")</f>
        <v>3.9990090277715353</v>
      </c>
      <c r="H6" s="38">
        <v>45997.093599537038</v>
      </c>
      <c r="I6" s="37" t="str">
        <f>IFERROR(VLOOKUP(D6,DB!A:F,6,0),"")</f>
        <v>SCECO</v>
      </c>
      <c r="J6" s="37" t="str">
        <f>IFERROR(VLOOKUP(D6,DB!A:G,7,0),"")</f>
        <v>In progress</v>
      </c>
      <c r="K6" s="37" t="s">
        <v>39146</v>
      </c>
      <c r="L6" s="37" t="str">
        <f>IFERROR(VLOOKUP(D6,DB!A:I,9,0),"")</f>
        <v>Latis</v>
      </c>
    </row>
    <row r="7" spans="1:13">
      <c r="A7" s="37"/>
      <c r="B7" s="37" t="str">
        <f>IFERROR(VLOOKUP(D7,DB!A:K,11,0),"")</f>
        <v/>
      </c>
      <c r="C7" s="37"/>
      <c r="D7" s="37"/>
      <c r="E7" s="37"/>
      <c r="F7" s="38"/>
      <c r="G7" s="131">
        <f ca="1">IFERROR(NOW()-F7,"")</f>
        <v>46001.1064974537</v>
      </c>
      <c r="H7" s="38"/>
      <c r="I7" s="37" t="str">
        <f>IFERROR(VLOOKUP(D7,DB!A:F,6,0),"")</f>
        <v/>
      </c>
      <c r="J7" s="37" t="str">
        <f>IFERROR(VLOOKUP(D7,DB!A:G,7,0),"")</f>
        <v/>
      </c>
      <c r="K7" s="37"/>
      <c r="L7" s="37" t="str">
        <f>IFERROR(VLOOKUP(D7,DB!A:I,9,0),"")</f>
        <v/>
      </c>
    </row>
    <row r="8" spans="1:13">
      <c r="A8" s="37"/>
      <c r="B8" s="37" t="str">
        <f>IFERROR(VLOOKUP(D8,DB!A:K,11,0),"")</f>
        <v/>
      </c>
      <c r="C8" s="37"/>
      <c r="D8" s="153"/>
      <c r="E8" s="37"/>
      <c r="F8" s="38"/>
      <c r="G8" s="131">
        <f ca="1">IFERROR(NOW()-F8,"")</f>
        <v>46001.1064974537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46001.1064974537</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31">
        <f ca="1">IFERROR(NOW()-F10,"")</f>
        <v>46001.1064974537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46001.1064974537</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46001.1064974537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46001.1064974537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46001.1064974537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46001.1064974537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46001.1064974537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46001.1064974537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46001.1064974537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46001.1064974537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46001.1064974537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46001.1064974537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46001.1064974537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46001.1064974537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46001.1064974537</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5"/>
  <sheetViews>
    <sheetView workbookViewId="0">
      <selection activeCell="E2" sqref="E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39147</v>
      </c>
      <c r="B2" s="115" t="str">
        <f>IFERROR(VLOOKUP(D2,DB!A:K,11,0),"")</f>
        <v>R6</v>
      </c>
      <c r="C2" s="116">
        <v>2</v>
      </c>
      <c r="D2" s="115" t="s">
        <v>39042</v>
      </c>
      <c r="E2" s="138" t="s">
        <v>39106</v>
      </c>
      <c r="F2" s="117">
        <v>46000.808553240742</v>
      </c>
      <c r="G2" s="72">
        <f t="shared" ref="G2:G9" ca="1" si="0">IFERROR(NOW()-F2,"-")</f>
        <v>0.29794421295810025</v>
      </c>
      <c r="H2" s="117">
        <v>46000.762835648151</v>
      </c>
      <c r="I2" s="115" t="str">
        <f>IFERROR(VLOOKUP(D2,DB!A:F,6,0),"")</f>
        <v>SCECO</v>
      </c>
      <c r="J2" s="115" t="str">
        <f>IFERROR(VLOOKUP(D2,DB!A:G,7,0),"")</f>
        <v>Dead</v>
      </c>
      <c r="K2" s="118" t="s">
        <v>39148</v>
      </c>
      <c r="L2" s="133" t="str">
        <f>IFERROR(VLOOKUP(D2,DB!A:I,9,0),"")</f>
        <v>Latis</v>
      </c>
    </row>
    <row r="3" spans="1:16382" ht="31.5" customHeight="1">
      <c r="A3" s="114" t="s">
        <v>39149</v>
      </c>
      <c r="B3" s="115" t="str">
        <f>IFERROR(VLOOKUP(D3,DB!A:K,11,0),"")</f>
        <v>R6</v>
      </c>
      <c r="C3" s="116">
        <v>1</v>
      </c>
      <c r="D3" s="115" t="s">
        <v>36052</v>
      </c>
      <c r="E3" s="138" t="s">
        <v>39150</v>
      </c>
      <c r="F3" s="117">
        <v>46000.978460648148</v>
      </c>
      <c r="G3" s="72">
        <f t="shared" ca="1" si="0"/>
        <v>0.12803680555225583</v>
      </c>
      <c r="H3" s="117">
        <v>46001.009618055556</v>
      </c>
      <c r="I3" s="115" t="str">
        <f>IFERROR(VLOOKUP(D3,DB!A:F,6,0),"")</f>
        <v>SCECO</v>
      </c>
      <c r="J3" s="115" t="str">
        <f>IFERROR(VLOOKUP(D3,DB!A:G,7,0),"")</f>
        <v xml:space="preserve">Weak </v>
      </c>
      <c r="K3" s="118" t="s">
        <v>39151</v>
      </c>
      <c r="L3" s="133" t="str">
        <f>IFERROR(VLOOKUP(D3,DB!A:I,9,0),"")</f>
        <v>Latis</v>
      </c>
    </row>
    <row r="4" spans="1:16382" ht="31.5" customHeight="1">
      <c r="A4" s="114"/>
      <c r="B4" s="115" t="str">
        <f>IFERROR(VLOOKUP(D4,DB!A:K,11,0),"")</f>
        <v/>
      </c>
      <c r="C4" s="116"/>
      <c r="D4" s="115"/>
      <c r="E4" s="138"/>
      <c r="F4" s="117"/>
      <c r="G4" s="72">
        <f t="shared" ca="1" si="0"/>
        <v>46001.1064974537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46001.1064974537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46001.1064974537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46001.1064974537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46001.1064974537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46001.1064974537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ref="G10:G73" ca="1" si="1">IFERROR(NOW()-F10,"-")</f>
        <v>46001.1064974537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46001.1064974537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46001.1064974537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46001.1064974537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46001.1064974537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46001.1064974537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46001.1064974537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46001.1064974537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46001.1064974537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46001.1064974537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46001.1064974537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46001.1064974537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46001.1064974537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46001.1064974537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46001.1064974537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46001.1064974537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46001.1064974537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46001.1064974537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46001.1064974537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46001.1064974537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46001.1064974537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46001.1064974537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46001.1064974537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46001.1064974537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46001.1064974537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46001.1064974537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46001.1064974537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46001.1064974537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46001.1064974537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46001.1064974537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46001.1064974537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46001.1064974537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46001.1064974537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46001.1064974537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46001.1064974537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46001.1064974537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46001.1064974537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46001.1064974537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46001.1064974537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46001.1064974537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46001.1064974537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46001.1064974537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46001.1064974537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46001.1064974537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46001.1064974537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46001.1064974537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46001.1064974537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46001.1064974537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46001.1064974537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46001.1064974537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46001.1064974537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46001.1064974537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46001.1064974537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46001.1064974537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46001.1064974537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46001.1064974537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46001.1064974537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46001.1064974537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46001.1064974537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46001.1064974537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46001.1064974537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46001.1064974537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46001.1064974537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46001.1064974537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ref="G74:G137" ca="1" si="2">IFERROR(NOW()-F74,"-")</f>
        <v>46001.1064974537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46001.1064974537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46001.1064974537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46001.1064974537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46001.1064974537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46001.1064974537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46001.1064974537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46001.1064974537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46001.1064974537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46001.1064974537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46001.1064974537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46001.1064974537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46001.1064974537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46001.1064974537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46001.1064974537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46001.1064974537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46001.1064974537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46001.1064974537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46001.1064974537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46001.1064974537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46001.1064974537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46001.1064974537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46001.1064974537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46001.1064974537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46001.1064974537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46001.1064974537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46001.1064974537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46001.1064974537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46001.1064974537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46001.1064974537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46001.1064974537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46001.1064974537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46001.1064974537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46001.1064974537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46001.1064974537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46001.1064974537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46001.1064974537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46001.1064974537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46001.1064974537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46001.1064974537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46001.1064974537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46001.1064974537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46001.1064974537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46001.1064974537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46001.1064974537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46001.1064974537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46001.1064974537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46001.1064974537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46001.1064974537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46001.1064974537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46001.1064974537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46001.1064974537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46001.1064974537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46001.1064974537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46001.1064974537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46001.1064974537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46001.1064974537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46001.1064974537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46001.1064974537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46001.1064974537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46001.1064974537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46001.1064974537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46001.1064974537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46001.1064974537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ref="G138:G201" ca="1" si="3">IFERROR(NOW()-F138,"-")</f>
        <v>46001.1064974537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46001.1064974537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46001.1064974537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46001.1064974537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46001.1064974537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46001.1064974537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46001.1064974537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46001.1064974537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46001.1064974537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46001.1064974537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46001.1064974537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46001.1064974537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46001.1064974537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46001.1064974537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46001.1064974537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46001.1064974537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46001.1064974537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46001.1064974537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46001.1064974537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46001.1064974537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46001.1064974537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46001.1064974537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46001.1064974537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46001.1064974537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46001.1064974537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46001.1064974537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46001.1064974537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46001.1064974537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46001.1064974537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46001.1064974537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46001.1064974537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46001.1064974537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46001.1064974537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46001.1064974537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46001.1064974537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46001.1064974537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46001.1064974537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46001.1064974537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46001.1064974537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46001.1064974537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46001.1064974537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46001.1064974537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46001.1064974537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46001.1064974537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46001.1064974537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46001.1064974537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46001.1064974537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46001.1064974537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46001.1064974537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46001.1064974537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46001.1064974537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46001.1064974537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46001.1064974537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46001.1064974537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46001.1064974537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46001.1064974537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46001.1064974537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46001.1064974537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46001.1064974537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46001.1064974537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46001.1064974537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46001.1064974537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46001.1064974537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46001.1064974537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ref="G202:G265" ca="1" si="4">IFERROR(NOW()-F202,"-")</f>
        <v>46001.1064974537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46001.1064974537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46001.1064974537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46001.1064974537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46001.1064974537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46001.1064974537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46001.1064974537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46001.1064974537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46001.1064974537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46001.1064974537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46001.1064974537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46001.1064974537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46001.1064974537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46001.1064974537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46001.1064974537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46001.1064974537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46001.1064974537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46001.1064974537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46001.1064974537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46001.1064974537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46001.1064974537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46001.1064974537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46001.1064974537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46001.1064974537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46001.1064974537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46001.1064974537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46001.1064974537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46001.1064974537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46001.1064974537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46001.1064974537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46001.1064974537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46001.1064974537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46001.1064974537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46001.1064974537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46001.1064974537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46001.1064974537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46001.1064974537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46001.1064974537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46001.1064974537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46001.1064974537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46001.1064974537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46001.1064974537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46001.1064974537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46001.1064974537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46001.1064974537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46001.1064974537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46001.1064974537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46001.1064974537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46001.1064974537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46001.1064974537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46001.1064974537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46001.1064974537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46001.1064974537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46001.1064974537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46001.1064974537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46001.1064974537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46001.1064974537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46001.1064974537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46001.1064974537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46001.1064974537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46001.1064974537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46001.1064974537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46001.1064974537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46001.1064974537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ref="G266:G329" ca="1" si="5">IFERROR(NOW()-F266,"-")</f>
        <v>46001.1064974537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46001.1064974537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46001.1064974537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46001.1064974537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46001.1064974537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46001.1064974537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46001.1064974537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46001.1064974537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46001.1064974537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46001.1064974537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46001.1064974537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46001.1064974537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46001.1064974537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46001.1064974537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46001.1064974537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46001.1064974537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46001.1064974537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46001.1064974537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46001.1064974537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46001.1064974537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46001.1064974537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46001.1064974537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46001.1064974537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46001.1064974537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46001.1064974537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46001.1064974537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46001.1064974537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46001.1064974537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46001.1064974537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46001.1064974537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46001.1064974537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46001.1064974537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46001.1064974537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46001.1064974537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46001.1064974537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46001.1064974537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46001.1064974537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46001.1064974537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46001.1064974537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46001.1064974537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46001.1064974537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46001.1064974537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46001.1064974537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46001.1064974537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46001.1064974537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46001.1064974537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46001.1064974537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46001.1064974537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46001.1064974537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46001.1064974537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46001.1064974537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46001.1064974537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46001.1064974537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46001.1064974537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46001.1064974537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46001.1064974537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46001.1064974537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46001.1064974537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46001.1064974537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46001.1064974537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46001.1064974537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46001.1064974537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46001.1064974537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46001.1064974537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ref="G330:G393" ca="1" si="6">IFERROR(NOW()-F330,"-")</f>
        <v>46001.1064974537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46001.1064974537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46001.1064974537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46001.1064974537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46001.1064974537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46001.1064974537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46001.1064974537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46001.1064974537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46001.1064974537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46001.1064974537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46001.1064974537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46001.1064974537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46001.1064974537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46001.1064974537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46001.1064974537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46001.1064974537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46001.1064974537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46001.1064974537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46001.1064974537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46001.1064974537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46001.1064974537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46001.1064974537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46001.1064974537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46001.1064974537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46001.1064974537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46001.1064974537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46001.1064974537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46001.1064974537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46001.1064974537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46001.1064974537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46001.1064974537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46001.1064974537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46001.1064974537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46001.1064974537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46001.1064974537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46001.1064974537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46001.1064974537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46001.1064974537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46001.1064974537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46001.1064974537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46001.1064974537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46001.1064974537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46001.1064974537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46001.1064974537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46001.1064974537</v>
      </c>
      <c r="H374" s="117"/>
      <c r="I374" s="115" t="str">
        <f>IFERROR(VLOOKUP(D374,DB!A:F,6,0),"")</f>
        <v/>
      </c>
      <c r="J374" s="115" t="str">
        <f>IFERROR(VLOOKUP(D374,DB!A:G,7,0),"")</f>
        <v/>
      </c>
      <c r="K374" s="118"/>
      <c r="L374" s="133" t="str">
        <f>IFERROR(VLOOKUP(D374,DB!A:I,9,0),"")</f>
        <v/>
      </c>
    </row>
    <row r="375" spans="1:12" ht="31.5" customHeight="1">
      <c r="A375" s="139"/>
      <c r="B375" s="140" t="str">
        <f>IFERROR(VLOOKUP(D375,DB!A:K,11,0),"")</f>
        <v/>
      </c>
      <c r="C375" s="141"/>
      <c r="D375" s="140"/>
      <c r="E375" s="138"/>
      <c r="F375" s="142"/>
      <c r="G375" s="143">
        <f t="shared" ca="1" si="6"/>
        <v>46001.1064974537</v>
      </c>
      <c r="H375" s="142"/>
      <c r="I375" s="140" t="str">
        <f>IFERROR(VLOOKUP(D375,DB!A:F,6,0),"")</f>
        <v/>
      </c>
      <c r="J375" s="140" t="str">
        <f>IFERROR(VLOOKUP(D375,DB!A:G,7,0),"")</f>
        <v/>
      </c>
      <c r="K375" s="144"/>
      <c r="L375" s="145" t="str">
        <f>IFERROR(VLOOKUP(D375,DB!A:I,9,0),"")</f>
        <v/>
      </c>
    </row>
  </sheetData>
  <dataValidations count="2">
    <dataValidation allowBlank="1" showInputMessage="1" showErrorMessage="1" sqref="E1" xr:uid="{9E1BC488-8814-4F8A-8DBE-742B3278AB71}"/>
    <dataValidation type="list" allowBlank="1" showInputMessage="1" showErrorMessage="1" sqref="E2 E4:E3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2025-12-09T23:33:21Z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