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11" documentId="120_S{2AC9BD13-BADA-5192-A53E-5A8FF88502F6}" xr6:coauthVersionLast="47" xr6:coauthVersionMax="47" xr10:uidLastSave="{630B026F-85DC-4435-A3B9-D4EFC757A5F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<sst xmlns="http://schemas.openxmlformats.org/spreadsheetml/2006/main" count="181570" uniqueCount="39160">
  <si>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</si>
  <si>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</si>
  <si>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</si>
  <si>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</si>
  <si>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</si>
  <si>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</si>
  <si>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</si>
  <si>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</si>
  <si>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</si>
  <si>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</si>
  <si>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</si>
  <si>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</si>
  <si>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</si>
  <si>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</si>
  <si>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</si>
  <si>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</si>
  <si>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</si>
  <si>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</si>
  <si>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</si>
  <si>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</si>
  <si>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</si>
  <si>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</si>
  <si>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</si>
  <si>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</si>
  <si>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</si>
  <si>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</si>
  <si>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</si>
  <si>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</si>
  <si>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</si>
  <si>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</si>
  <si>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</si>
  <si>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</si>
  <si>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</si>
  <si>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</si>
  <si>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</si>
  <si>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</si>
  <si>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</si>
  <si>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</si>
  <si>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</si>
  <si>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</si>
  <si>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</si>
  <si>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</si>
  <si>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</si>
  <si>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</si>
  <si>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</si>
  <si>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</si>
  <si>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</si>
  <si>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</si>
  <si>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</si>
  <si>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</si>
  <si>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</si>
  <si>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</si>
  <si>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</si>
  <si>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</si>
  <si>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</si>
  <si>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</si>
  <si>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</si>
  <si>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</si>
  <si>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</si>
  <si>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</si>
  <si>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</si>
  <si>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</si>
  <si>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</si>
  <si>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</si>
  <si>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</si>
  <si>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</si>
  <si>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</si>
  <si>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</si>
  <si>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</si>
  <si>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</si>
  <si>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</si>
  <si>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</si>
  <si>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</si>
  <si>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</si>
  <si>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</si>
  <si>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</si>
  <si>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</si>
  <si>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</si>
  <si>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</si>
  <si>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</si>
  <si>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</si>
  <si>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</si>
  <si>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</si>
  <si>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</si>
  <si>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</si>
  <si>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</si>
  <si>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</si>
  <si>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</si>
  <si>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</si>
  <si>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</si>
  <si>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</si>
  <si>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</si>
  <si>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</si>
  <si>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</si>
  <si>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</si>
  <si>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</si>
  <si>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</si>
  <si>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</si>
  <si>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</si>
  <si>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</si>
  <si>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</si>
  <si>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</si>
  <si>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</si>
  <si>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</si>
  <si>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</si>
  <si>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</si>
  <si>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</si>
  <si>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</si>
  <si>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</si>
  <si>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</si>
  <si>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</si>
  <si>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</si>
  <si>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</si>
  <si>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</si>
  <si>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</si>
  <si>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</si>
  <si>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</si>
  <si>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</si>
  <si>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</si>
  <si>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</si>
  <si>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</si>
  <si>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</si>
  <si>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</si>
  <si>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</si>
  <si>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</si>
  <si>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</si>
  <si>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</si>
  <si>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</si>
  <si>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</si>
  <si>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</si>
  <si>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</si>
  <si>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</si>
  <si>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</si>
  <si>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</si>
  <si>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</si>
  <si>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</si>
  <si>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</si>
  <si>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</si>
  <si>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</si>
  <si>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</si>
  <si>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</si>
  <si>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</si>
  <si>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</si>
  <si>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</si>
  <si>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</si>
  <si>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</si>
  <si>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</si>
  <si>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</si>
  <si>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</si>
  <si>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</si>
  <si>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</si>
  <si>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</si>
  <si>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</si>
  <si>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</si>
  <si>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</si>
  <si>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</si>
  <si>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</si>
  <si>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</si>
  <si>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</si>
  <si>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</si>
  <si>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</si>
  <si>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</si>
  <si>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</si>
  <si>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</si>
  <si>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</si>
  <si>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</si>
  <si>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</si>
  <si>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</si>
  <si>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</si>
  <si>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</si>
  <si>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</si>
  <si>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</si>
  <si>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</si>
  <si>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</si>
  <si>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</si>
  <si>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</si>
  <si>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</si>
  <si>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</si>
  <si>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</si>
  <si>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</si>
  <si>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</si>
  <si>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</si>
  <si>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</si>
  <si>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</si>
  <si>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</si>
  <si>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</si>
  <si>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</si>
  <si>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</si>
  <si>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</si>
  <si>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</si>
  <si>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</si>
  <si>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</si>
  <si>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</si>
  <si>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</si>
  <si>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</si>
  <si>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</si>
  <si>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</si>
  <si>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</si>
  <si>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</si>
  <si>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</si>
  <si>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</si>
  <si>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</si>
  <si>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</si>
  <si>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</si>
  <si>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</si>
  <si>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</si>
  <si>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</si>
  <si>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</si>
  <si>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</si>
  <si>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</si>
  <si>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</si>
  <si>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</si>
  <si>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</si>
  <si>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</si>
  <si>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</si>
  <si>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</si>
  <si>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</si>
  <si>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</si>
  <si>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</si>
  <si>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</si>
  <si>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</si>
  <si>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</si>
  <si>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</si>
  <si>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</si>
  <si>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</si>
  <si>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</si>
  <si>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</si>
  <si>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</si>
  <si>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</si>
  <si>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</si>
  <si>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</si>
  <si>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</si>
  <si>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</si>
  <si>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</si>
  <si>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</si>
  <si>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</si>
  <si>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</si>
  <si>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</si>
  <si>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</si>
  <si>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</si>
  <si>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</si>
  <si>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</si>
  <si>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</si>
  <si>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</si>
  <si>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</si>
  <si>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</si>
  <si>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</si>
  <si>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</si>
  <si>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</si>
  <si>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</si>
  <si>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</si>
  <si>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</si>
  <si>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</si>
  <si>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</si>
  <si>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</si>
  <si>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</si>
  <si>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</si>
  <si>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</si>
  <si>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</si>
  <si>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</si>
  <si>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</si>
  <si>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</si>
  <si>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</si>
  <si>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</si>
  <si>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</si>
  <si>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</si>
  <si>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</si>
  <si>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</si>
  <si>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</si>
  <si>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</si>
  <si>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</si>
  <si>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</si>
  <si>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</si>
  <si>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</si>
  <si>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</si>
  <si>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</si>
  <si>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</si>
  <si>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</si>
  <si>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</si>
  <si>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</si>
  <si>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</si>
  <si>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</si>
  <si>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</si>
  <si>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</si>
  <si>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</si>
  <si>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</si>
  <si>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</si>
  <si>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</si>
  <si>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</si>
  <si>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</si>
  <si>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</si>
  <si>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</si>
  <si>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</si>
  <si>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</si>
  <si>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</si>
  <si>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</si>
  <si>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</si>
  <si>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</si>
  <si>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</si>
  <si>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</si>
  <si>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</si>
  <si>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</si>
  <si>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</si>
  <si>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</si>
  <si>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</si>
  <si>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</si>
  <si>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</si>
  <si>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</si>
  <si>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</si>
  <si>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</si>
  <si>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</si>
  <si>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</si>
  <si>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</si>
  <si>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</si>
  <si>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</si>
  <si>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</si>
  <si>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</si>
  <si>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</si>
  <si>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</si>
  <si>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</si>
  <si>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</si>
  <si>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</si>
  <si>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</si>
  <si>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</si>
  <si>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</si>
  <si>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</si>
  <si>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</si>
  <si>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</si>
  <si>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</si>
  <si>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</si>
  <si>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</si>
  <si>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</si>
  <si>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</si>
  <si>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</si>
  <si>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</si>
  <si>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</si>
  <si>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</si>
  <si>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</si>
  <si>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</si>
  <si>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</si>
  <si>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</si>
  <si>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</si>
  <si>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</si>
  <si>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</si>
  <si>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</si>
  <si>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</si>
  <si>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</si>
  <si>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</si>
  <si>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</si>
  <si>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</si>
  <si>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</si>
  <si>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</si>
  <si>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</si>
  <si>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</si>
  <si>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</si>
  <si>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</si>
  <si>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</si>
  <si>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</si>
  <si>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</si>
  <si>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</si>
  <si>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</si>
  <si>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</si>
  <si>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</si>
  <si>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</si>
  <si>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</si>
  <si>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</si>
  <si>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</si>
  <si>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</si>
  <si>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</si>
  <si>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</si>
  <si>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</si>
  <si>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</si>
  <si>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</si>
  <si>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</si>
  <si>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</si>
  <si>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</si>
  <si>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</si>
  <si>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</si>
  <si>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</si>
  <si>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</si>
  <si>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</si>
  <si>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</si>
  <si>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</si>
  <si>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</si>
  <si>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</si>
  <si>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</si>
  <si>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</si>
  <si>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</si>
  <si>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</si>
  <si>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</si>
  <si>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</si>
  <si>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</si>
  <si>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</si>
  <si>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</si>
  <si>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</si>
  <si>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</si>
  <si>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</si>
  <si>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</si>
  <si>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</si>
  <si>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</si>
  <si>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</si>
  <si>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</si>
  <si>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</si>
  <si>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</si>
  <si>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</si>
  <si>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</si>
  <si>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</si>
  <si>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</si>
  <si>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</si>
  <si>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</si>
  <si>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</si>
  <si>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</si>
  <si>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</si>
  <si>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</si>
  <si>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</si>
  <si>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</si>
  <si>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</si>
  <si>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</si>
  <si>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</si>
  <si>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</si>
  <si>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</si>
  <si>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</si>
  <si>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</si>
  <si>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</si>
  <si>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</si>
  <si>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</si>
  <si>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</si>
  <si>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</si>
  <si>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</si>
  <si>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</si>
  <si>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</si>
  <si>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</si>
  <si>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</si>
  <si>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</si>
  <si>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</si>
  <si>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</si>
  <si>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</si>
  <si>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</si>
  <si>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</si>
  <si>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</si>
  <si>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</si>
  <si>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</si>
  <si>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</si>
  <si>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</si>
  <si>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</si>
  <si>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</si>
  <si>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</si>
  <si>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</si>
  <si>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</si>
  <si>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</si>
  <si>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</si>
  <si>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</si>
  <si>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</si>
  <si>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</si>
  <si>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</si>
  <si>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</si>
  <si>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</si>
  <si>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</si>
  <si>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</si>
  <si>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</si>
  <si>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</si>
  <si>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</si>
  <si>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</si>
  <si>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</si>
  <si>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</si>
  <si>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</si>
  <si>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</si>
  <si>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</si>
  <si>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</si>
  <si>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</si>
  <si>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</si>
  <si>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</si>
  <si>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</si>
  <si>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</si>
  <si>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</si>
  <si>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</si>
  <si>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</si>
  <si>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</si>
  <si>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</si>
  <si>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</si>
  <si>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</si>
  <si>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</si>
  <si>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</si>
  <si>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</si>
  <si>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</si>
  <si>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</si>
  <si>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</si>
  <si>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</si>
  <si>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</si>
  <si>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</si>
  <si>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</si>
  <si>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</si>
  <si>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</si>
  <si>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</si>
  <si>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</si>
  <si>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</si>
  <si>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</si>
  <si>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</si>
  <si>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</si>
  <si>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</si>
  <si>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</si>
  <si>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</si>
  <si>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</si>
  <si>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</si>
  <si>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</si>
  <si>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</si>
  <si>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</si>
  <si>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</si>
  <si>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</si>
  <si>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</si>
  <si>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</si>
  <si>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</si>
  <si>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</si>
  <si>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</si>
  <si>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</si>
  <si>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</si>
  <si>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</si>
  <si>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</si>
  <si>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</si>
  <si>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</si>
  <si>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</si>
  <si>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</si>
  <si>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</si>
  <si>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</si>
  <si>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</si>
  <si>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</si>
  <si>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</si>
  <si>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</si>
  <si>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</si>
  <si>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</si>
  <si>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</si>
  <si>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</si>
  <si>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</si>
  <si>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</si>
  <si>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</si>
  <si>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</si>
  <si>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</si>
  <si>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</si>
  <si>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</si>
  <si>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</si>
  <si>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</si>
  <si>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</si>
  <si>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</si>
  <si>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</si>
  <si>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</si>
  <si>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</si>
  <si>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</si>
  <si>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</si>
  <si>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</si>
  <si>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</si>
  <si>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</si>
  <si>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</si>
  <si>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</si>
  <si>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</si>
  <si>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</si>
  <si>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</si>
  <si>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</si>
  <si>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</si>
  <si>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</si>
  <si>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</si>
  <si>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</si>
  <si>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</si>
  <si>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</si>
  <si>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</si>
  <si>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</si>
  <si>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</si>
  <si>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</si>
  <si>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</si>
  <si>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</si>
  <si>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</si>
  <si>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</si>
  <si>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</si>
  <si>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</si>
  <si>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</si>
  <si>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</si>
  <si>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</si>
  <si>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</si>
  <si>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</si>
  <si>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</si>
  <si>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</si>
  <si>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</si>
  <si>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</si>
  <si>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</si>
  <si>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</si>
  <si>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</si>
  <si>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</si>
  <si>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</si>
  <si>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</si>
  <si>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</si>
  <si>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</si>
  <si>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</si>
  <si>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</si>
  <si>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</si>
  <si>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</si>
  <si>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</si>
  <si>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</si>
  <si>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</si>
  <si>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</si>
  <si>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</si>
  <si>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</si>
  <si>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</si>
  <si>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</si>
  <si>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</si>
  <si>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</si>
  <si>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</si>
  <si>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</si>
  <si>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</si>
  <si>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</si>
  <si>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</si>
  <si>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</si>
  <si>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</si>
  <si>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</si>
  <si>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</si>
  <si>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</si>
  <si>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</si>
  <si>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</si>
  <si>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</si>
  <si>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</si>
  <si>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</si>
  <si>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</si>
  <si>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</si>
  <si>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</si>
  <si>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</si>
  <si>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</si>
  <si>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</si>
  <si>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</si>
  <si>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</si>
  <si>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</si>
  <si>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</si>
  <si>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</si>
  <si>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</si>
  <si>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</si>
  <si>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</si>
  <si>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</si>
  <si>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</si>
  <si>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</si>
  <si>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</si>
  <si>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</si>
  <si>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</si>
  <si>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</si>
  <si>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</si>
  <si>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</si>
  <si>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</si>
  <si>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</si>
  <si>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</si>
  <si>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</si>
  <si>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</si>
  <si>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</si>
  <si>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</si>
  <si>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</si>
  <si>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</si>
  <si>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</si>
  <si>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</si>
  <si>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</si>
  <si>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</si>
  <si>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</si>
  <si>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</si>
  <si>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</si>
  <si>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</si>
  <si>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</si>
  <si>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</si>
  <si>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</si>
  <si>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</si>
  <si>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</si>
  <si>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</si>
  <si>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</si>
  <si>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</si>
  <si>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</si>
  <si>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</si>
  <si>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</si>
  <si>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</si>
  <si>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</si>
  <si>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</si>
  <si>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</si>
  <si>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</si>
  <si>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</si>
  <si>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</si>
  <si>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</si>
  <si>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</si>
  <si>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</si>
  <si>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</si>
  <si>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</si>
  <si>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</si>
  <si>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</si>
  <si>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</si>
  <si>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</si>
  <si>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</si>
  <si>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</si>
  <si>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</si>
  <si>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</si>
  <si>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</si>
  <si>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</si>
  <si>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</si>
  <si>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</si>
  <si>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</si>
  <si>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</si>
  <si>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</si>
  <si>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</si>
  <si>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</si>
  <si>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</si>
  <si>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</si>
  <si>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</si>
  <si>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</si>
  <si>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</si>
  <si>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</si>
  <si>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</si>
  <si>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</si>
  <si>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</si>
  <si>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</si>
  <si>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</si>
  <si>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</si>
  <si>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</si>
  <si>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</si>
  <si>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</si>
  <si>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</si>
  <si>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</si>
  <si>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</si>
  <si>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</si>
  <si>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</si>
  <si>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</si>
  <si>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</si>
  <si>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</si>
  <si>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</si>
  <si>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</si>
  <si>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</si>
  <si>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</si>
  <si>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</si>
  <si>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</si>
  <si>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</si>
  <si>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</si>
  <si>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</si>
  <si>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</si>
  <si>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</si>
  <si>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</si>
  <si>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</si>
  <si>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</si>
  <si>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</si>
  <si>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</si>
  <si>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</si>
  <si>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</si>
  <si>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</si>
  <si>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</si>
  <si>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</si>
  <si>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</si>
  <si>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</si>
  <si>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</si>
  <si>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</si>
  <si>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</si>
  <si>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</si>
  <si>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</si>
  <si>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</si>
  <si>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</si>
  <si>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</si>
  <si>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</si>
  <si>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</si>
  <si>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</si>
  <si>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</si>
  <si>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</si>
  <si>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</si>
  <si>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</si>
  <si>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</si>
  <si>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</si>
  <si>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</si>
  <si>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</si>
  <si>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</si>
  <si>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</si>
  <si>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</si>
  <si>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</si>
  <si>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</si>
  <si>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</si>
  <si>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</si>
  <si>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</si>
  <si>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</si>
  <si>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</si>
  <si>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</si>
  <si>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</si>
  <si>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</si>
  <si>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</si>
  <si>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</si>
  <si>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</si>
  <si>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</si>
  <si>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</si>
  <si>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</si>
  <si>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</si>
  <si>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</si>
  <si>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</si>
  <si>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</si>
  <si>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</si>
  <si>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</si>
  <si>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</si>
  <si>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</si>
  <si>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</si>
  <si>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</si>
  <si>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</si>
  <si>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</si>
  <si>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</si>
  <si>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</si>
  <si>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</si>
  <si>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</si>
  <si>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</si>
  <si>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</si>
  <si>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</si>
  <si>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</si>
  <si>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</si>
  <si>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</si>
  <si>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</si>
  <si>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</si>
  <si>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</si>
  <si>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</si>
  <si>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</si>
  <si>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</si>
  <si>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</si>
  <si>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</si>
  <si>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</si>
  <si>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</si>
  <si>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</si>
  <si>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</si>
  <si>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</si>
  <si>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</si>
  <si>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</si>
  <si>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</si>
  <si>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</si>
  <si>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</si>
  <si>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</si>
  <si>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</si>
  <si>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</si>
  <si>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</si>
  <si>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</si>
  <si>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</si>
  <si>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</si>
  <si>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</si>
  <si>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</si>
  <si>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</si>
  <si>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</si>
  <si>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</si>
  <si>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</si>
  <si>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</si>
  <si>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</si>
  <si>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</si>
  <si>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</si>
  <si>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</si>
  <si>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</si>
  <si>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</si>
  <si>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</si>
  <si>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</si>
  <si>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</si>
  <si>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</si>
  <si>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</si>
  <si>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</si>
  <si>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</si>
  <si>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</si>
  <si>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</si>
  <si>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</si>
  <si>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</si>
  <si>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</si>
  <si>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</si>
  <si>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</si>
  <si>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</si>
  <si>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</si>
  <si>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</si>
  <si>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</si>
  <si>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</si>
  <si>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</si>
  <si>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</si>
  <si>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</si>
  <si>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</si>
  <si>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</si>
  <si>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</si>
  <si>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</si>
  <si>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</si>
  <si>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</si>
  <si>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</si>
  <si>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</si>
  <si>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</si>
  <si>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</si>
  <si>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</si>
  <si>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</si>
  <si>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</si>
  <si>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</si>
  <si>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</si>
  <si>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</si>
  <si>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</si>
  <si>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</si>
  <si>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</si>
  <si>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</si>
  <si>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</si>
  <si>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</si>
  <si>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</si>
  <si>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</si>
  <si>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</si>
  <si>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</si>
  <si>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</si>
  <si>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</si>
  <si>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</si>
  <si>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</si>
  <si>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</si>
  <si>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</si>
  <si>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</si>
  <si>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</si>
  <si>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</si>
  <si>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</si>
  <si>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</si>
  <si>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</si>
  <si>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</si>
  <si>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</si>
  <si>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</si>
  <si>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</si>
  <si>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</si>
  <si>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</si>
  <si>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</si>
  <si>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</si>
  <si>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</si>
  <si>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</si>
  <si>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</si>
  <si>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</si>
  <si>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</si>
  <si>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</si>
  <si>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</si>
  <si>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</si>
  <si>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</si>
  <si>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</si>
  <si>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</si>
  <si>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</si>
  <si>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</si>
  <si>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</si>
  <si>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</si>
  <si>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</si>
  <si>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</si>
  <si>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</si>
  <si>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</si>
  <si>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</si>
  <si>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</si>
  <si>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</si>
  <si>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</si>
  <si>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</si>
  <si>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</si>
  <si>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</si>
  <si>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</si>
  <si>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</si>
  <si>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</si>
  <si>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</si>
  <si>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</si>
  <si>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</si>
  <si>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</si>
  <si>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</si>
  <si>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</si>
  <si>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</si>
  <si>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</si>
  <si>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</si>
  <si>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</si>
  <si>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</si>
  <si>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</si>
  <si>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</si>
  <si>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</si>
  <si>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</si>
  <si>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</si>
  <si>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</si>
  <si>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</si>
  <si>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</si>
  <si>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</si>
  <si>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</si>
  <si>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</si>
  <si>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</si>
  <si>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</si>
  <si>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</si>
  <si>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</si>
  <si>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</si>
  <si>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</si>
  <si>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</si>
  <si>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</si>
  <si>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</si>
  <si>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</si>
  <si>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</si>
  <si>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</si>
  <si>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</si>
  <si>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</si>
  <si>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</si>
  <si>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</si>
  <si>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</si>
  <si>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</si>
  <si>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</si>
  <si>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</si>
  <si>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</si>
  <si>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</si>
  <si>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</si>
  <si>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</si>
  <si>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</si>
  <si>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</si>
  <si>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</si>
  <si>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</si>
  <si>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</si>
  <si>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</si>
  <si>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</si>
  <si>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</si>
  <si>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</si>
  <si>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</si>
  <si>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</si>
  <si>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</si>
  <si>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</si>
  <si>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</si>
  <si>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</si>
  <si>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</si>
  <si>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</si>
  <si>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</si>
  <si>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</si>
  <si>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</si>
  <si>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</si>
  <si>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</si>
  <si>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</si>
  <si>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</si>
  <si>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</si>
  <si>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</si>
  <si>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</si>
  <si>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</si>
  <si>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</si>
  <si>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</si>
  <si>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</si>
  <si>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</si>
  <si>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</si>
  <si>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</si>
  <si>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</si>
  <si>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</si>
  <si>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</si>
  <si>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</si>
  <si>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</si>
  <si>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</si>
  <si>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</si>
  <si>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</si>
  <si>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</si>
  <si>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</si>
  <si>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</si>
  <si>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</si>
  <si>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</si>
  <si>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</si>
  <si>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</si>
  <si>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</si>
  <si>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</si>
  <si>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</si>
  <si>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</si>
  <si>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</si>
  <si>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</si>
  <si>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</si>
  <si>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</si>
  <si>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</si>
  <si>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</si>
  <si>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</si>
  <si>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</si>
  <si>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</si>
  <si>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</si>
  <si>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</si>
  <si>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</si>
  <si>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</si>
  <si>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</si>
  <si>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</si>
  <si>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</si>
  <si>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</si>
  <si>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</si>
  <si>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</si>
  <si>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</si>
  <si>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</si>
  <si>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</si>
  <si>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</si>
  <si>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</si>
  <si>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</si>
  <si>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</si>
  <si>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</si>
  <si>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</si>
  <si>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</si>
  <si>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</si>
  <si>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</si>
  <si>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</si>
  <si>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</si>
  <si>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</si>
  <si>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</si>
  <si>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</si>
  <si>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</si>
  <si>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</si>
  <si>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</si>
  <si>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</si>
  <si>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</si>
  <si>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</si>
  <si>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</si>
  <si>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</si>
  <si>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</si>
  <si>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</si>
  <si>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</si>
  <si>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</si>
  <si>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</si>
  <si>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</si>
  <si>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</si>
  <si>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</si>
  <si>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</si>
  <si>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</si>
  <si>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</si>
  <si>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</si>
  <si>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</si>
  <si>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</si>
  <si>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</si>
  <si>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</si>
  <si>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</si>
  <si>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</si>
  <si>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</si>
  <si>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</si>
  <si>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</si>
  <si>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</si>
  <si>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</si>
  <si>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</si>
  <si>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</si>
  <si>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</si>
  <si>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</si>
  <si>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</si>
  <si>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</si>
  <si>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</si>
  <si>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</si>
  <si>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</si>
  <si>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</si>
  <si>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</si>
  <si>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</si>
  <si>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</si>
  <si>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</si>
  <si>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</si>
  <si>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</si>
  <si>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</si>
  <si>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</si>
  <si>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</si>
  <si>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</si>
  <si>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</si>
  <si>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</si>
  <si>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</si>
  <si>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</si>
  <si>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</si>
  <si>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</si>
  <si>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</si>
  <si>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</si>
  <si>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</si>
  <si>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</si>
  <si>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</si>
  <si>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</si>
  <si>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</si>
  <si>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</si>
  <si>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</si>
  <si>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</si>
  <si>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</si>
  <si>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</si>
  <si>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</si>
  <si>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</si>
  <si>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</si>
  <si>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</si>
  <si>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</si>
  <si>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</si>
  <si>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</si>
  <si>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</si>
  <si>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</si>
  <si>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</si>
  <si>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</si>
  <si>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</si>
  <si>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</si>
  <si>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</si>
  <si>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</si>
  <si>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</si>
  <si>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</si>
  <si>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</si>
  <si>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</si>
  <si>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</si>
  <si>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</si>
  <si>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</si>
  <si>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</si>
  <si>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</si>
  <si>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</si>
  <si>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</si>
  <si>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</si>
  <si>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</si>
  <si>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</si>
  <si>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</si>
  <si>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</si>
  <si>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</si>
  <si>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</si>
  <si>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</si>
  <si>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</si>
  <si>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</si>
  <si>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</si>
  <si>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</si>
  <si>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</si>
  <si>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</si>
  <si>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</si>
  <si>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</si>
  <si>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</si>
  <si>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</si>
  <si>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</si>
  <si>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</si>
  <si>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</si>
  <si>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</si>
  <si>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</si>
  <si>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</si>
  <si>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</si>
  <si>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</si>
  <si>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</si>
  <si>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</si>
  <si>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</si>
  <si>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</si>
  <si>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</si>
  <si>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</si>
  <si>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</si>
  <si>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</si>
  <si>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</si>
  <si>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</si>
  <si>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</si>
  <si>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</si>
  <si>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</si>
  <si>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</si>
  <si>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</si>
  <si>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</si>
  <si>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</si>
  <si>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</si>
  <si>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</si>
  <si>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</si>
  <si>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</si>
  <si>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</si>
  <si>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</si>
  <si>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</si>
  <si>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</si>
  <si>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</si>
  <si>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</si>
  <si>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</si>
  <si>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</si>
  <si>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</si>
  <si>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</si>
  <si>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</si>
  <si>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</si>
  <si>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</si>
  <si>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</si>
  <si>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</si>
  <si>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</si>
  <si>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</si>
  <si>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</si>
  <si>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</si>
  <si>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</si>
  <si>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</si>
  <si>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</si>
  <si>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</si>
  <si>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</si>
  <si>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</si>
  <si>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</si>
  <si>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</si>
  <si>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</si>
  <si>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</si>
  <si>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</si>
  <si>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</si>
  <si>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</si>
  <si>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</si>
  <si>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</si>
  <si>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</si>
  <si>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</si>
  <si>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</si>
  <si>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</si>
  <si>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</si>
  <si>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</si>
  <si>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</si>
  <si>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</si>
  <si>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</si>
  <si>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</si>
  <si>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</si>
  <si>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</si>
  <si>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</si>
  <si>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</si>
  <si>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</si>
  <si>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</si>
  <si>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</si>
  <si>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</si>
  <si>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</si>
  <si>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</si>
  <si>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</si>
  <si>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</si>
  <si>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</si>
  <si>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</si>
  <si>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</si>
  <si>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</si>
  <si>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</si>
  <si>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</si>
  <si>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</si>
  <si>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</si>
  <si>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</si>
  <si>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</si>
  <si>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</si>
  <si>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</si>
  <si>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</si>
  <si>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</si>
  <si>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</si>
  <si>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</si>
  <si>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</si>
  <si>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</si>
  <si>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</si>
  <si>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</si>
  <si>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</si>
  <si>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</si>
  <si>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</si>
  <si>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</si>
  <si>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</si>
  <si>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</si>
  <si>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</si>
  <si>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</si>
  <si>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</si>
  <si>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</si>
  <si>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</si>
  <si>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</si>
  <si>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</si>
  <si>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</si>
  <si>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</si>
  <si>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</si>
  <si>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</si>
  <si>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</si>
  <si>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</si>
  <si>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</si>
  <si>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</si>
  <si>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</si>
  <si>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</si>
  <si>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</si>
  <si>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</si>
  <si>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</si>
  <si>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</si>
  <si>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</si>
  <si>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</si>
  <si>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</si>
  <si>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</si>
  <si>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</si>
  <si>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</si>
  <si>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</si>
  <si>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</si>
  <si>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</si>
  <si>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</si>
  <si>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</si>
  <si>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</si>
  <si>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</si>
  <si>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</si>
  <si>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</si>
  <si>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</si>
  <si>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</si>
  <si>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</si>
  <si>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</si>
  <si>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</si>
  <si>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</si>
  <si>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</si>
  <si>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</si>
  <si>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</si>
  <si>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</si>
  <si>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</si>
  <si>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</si>
  <si>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</si>
  <si>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</si>
  <si>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</si>
  <si>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</si>
  <si>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</si>
  <si>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</si>
  <si>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</si>
  <si>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</si>
  <si>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</si>
  <si>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</si>
  <si>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</si>
  <si>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</si>
  <si>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</si>
  <si>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</si>
  <si>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</si>
  <si>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</si>
  <si>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</si>
  <si>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</si>
  <si>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</si>
  <si>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</si>
  <si>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</si>
  <si>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</si>
  <si>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</si>
  <si>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</si>
  <si>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</si>
  <si>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</si>
  <si>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</si>
  <si>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</si>
  <si>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</si>
  <si>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</si>
  <si>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</si>
  <si>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</si>
  <si>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</si>
  <si>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</si>
  <si>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</si>
  <si>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</si>
  <si>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</si>
  <si>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</si>
  <si>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</si>
  <si>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</si>
  <si>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</si>
  <si>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</si>
  <si>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</si>
  <si>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</si>
  <si>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</si>
  <si>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</si>
  <si>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</si>
  <si>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</si>
  <si>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</si>
  <si>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</si>
  <si>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</si>
  <si>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</si>
  <si>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</si>
  <si>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</si>
  <si>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</si>
  <si>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</si>
  <si>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</si>
  <si>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</si>
  <si>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</si>
  <si>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</si>
  <si>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</si>
  <si>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</si>
  <si>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</si>
  <si>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</si>
  <si>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</si>
  <si>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</si>
  <si>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</si>
  <si>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</si>
  <si>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</si>
  <si>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</si>
  <si>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</si>
  <si>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</si>
  <si>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</si>
  <si>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</si>
  <si>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</si>
  <si>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</si>
  <si>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</si>
  <si>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</si>
  <si>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</si>
  <si>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</si>
  <si>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</si>
  <si>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</si>
  <si>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</si>
  <si>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</si>
  <si>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</si>
  <si>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</si>
  <si>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</si>
  <si>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</si>
  <si>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</si>
  <si>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</si>
  <si>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</si>
  <si>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</si>
  <si>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</si>
  <si>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</si>
  <si>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</si>
  <si>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</si>
  <si>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</si>
  <si>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</si>
  <si>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</si>
  <si>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</si>
  <si>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</si>
  <si>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</si>
  <si>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</si>
  <si>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</si>
  <si>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</si>
  <si>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</si>
  <si>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</si>
  <si>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</si>
  <si>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</si>
  <si>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</si>
  <si>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</si>
  <si>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</si>
  <si>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</si>
  <si>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</si>
  <si>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</si>
  <si>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</si>
  <si>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</si>
  <si>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</si>
  <si>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</si>
  <si>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</si>
  <si>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</si>
  <si>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</si>
  <si>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</si>
  <si>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</si>
  <si>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</si>
  <si>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</si>
  <si>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</si>
  <si>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</si>
  <si>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</si>
  <si>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</si>
  <si>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</si>
  <si>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</si>
  <si>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</si>
  <si>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</si>
  <si>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</si>
  <si>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</si>
  <si>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</si>
  <si>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</si>
  <si>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</si>
  <si>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</si>
  <si>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</si>
  <si>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</si>
  <si>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</si>
  <si>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</si>
  <si>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</si>
  <si>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</si>
  <si>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</si>
  <si>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</si>
  <si>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</si>
  <si>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</si>
  <si>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</si>
  <si>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</si>
  <si>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</si>
  <si>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</si>
  <si>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</si>
  <si>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</si>
  <si>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</si>
  <si>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</si>
  <si>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</si>
  <si>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</si>
  <si>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</si>
  <si>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</si>
  <si>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</si>
  <si>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</si>
  <si>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</si>
  <si>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</si>
  <si>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</si>
  <si>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</si>
  <si>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</si>
  <si>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</si>
  <si>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</si>
  <si>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</si>
  <si>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</si>
  <si>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</si>
  <si>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</si>
  <si>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</si>
  <si>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</si>
  <si>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</si>
  <si>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</si>
  <si>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</si>
  <si>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</si>
  <si>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</si>
  <si>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</si>
  <si>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</si>
  <si>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</si>
  <si>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</si>
  <si>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</si>
  <si>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</si>
  <si>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</si>
  <si>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</si>
  <si>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</si>
  <si>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</si>
  <si>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</si>
  <si>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</si>
  <si>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</si>
  <si>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</si>
  <si>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</si>
  <si>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</si>
  <si>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</si>
  <si>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</si>
  <si>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</si>
  <si>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</si>
  <si>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</si>
  <si>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</si>
  <si>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</si>
  <si>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</si>
  <si>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</si>
  <si>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</si>
  <si>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</si>
  <si>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</si>
  <si>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</si>
  <si>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</si>
  <si>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</si>
  <si>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</si>
  <si>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</si>
  <si>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</si>
  <si>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</si>
  <si>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</si>
  <si>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</si>
  <si>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</si>
  <si>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</si>
  <si>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</si>
  <si>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</si>
  <si>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</si>
  <si>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</si>
  <si>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</si>
  <si>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</si>
  <si>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</si>
  <si>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</si>
  <si>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</si>
  <si>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</si>
  <si>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</si>
  <si>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</si>
  <si>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</si>
  <si>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</si>
  <si>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</si>
  <si>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</si>
  <si>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</si>
  <si>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</si>
  <si>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</si>
  <si>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</si>
  <si>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</si>
  <si>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</si>
  <si>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</si>
  <si>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</si>
  <si>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</si>
  <si>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</si>
  <si>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</si>
  <si>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</si>
  <si>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</si>
  <si>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</si>
  <si>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</si>
  <si>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</si>
  <si>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</si>
  <si>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</si>
  <si>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</si>
  <si>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</si>
  <si>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</si>
  <si>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</si>
  <si>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</si>
  <si>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</si>
  <si>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</si>
  <si>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</si>
  <si>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</si>
  <si>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</si>
  <si>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</si>
  <si>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</si>
  <si>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</si>
  <si>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</si>
  <si>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</si>
  <si>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</si>
  <si>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</si>
  <si>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</si>
  <si>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</si>
  <si>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</si>
  <si>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</si>
  <si>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</si>
  <si>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</si>
  <si>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</si>
  <si>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</si>
  <si>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</si>
  <si>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</si>
  <si>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</si>
  <si>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</si>
  <si>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</si>
  <si>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</si>
  <si>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</si>
  <si>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</si>
  <si>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</si>
  <si>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</si>
  <si>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</si>
  <si>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</si>
  <si>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</si>
  <si>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</si>
  <si>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</si>
  <si>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</si>
  <si>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</si>
  <si>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</si>
  <si>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</si>
  <si>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</si>
  <si>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</si>
  <si>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</si>
  <si>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</si>
  <si>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</si>
  <si>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</si>
  <si>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</si>
  <si>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</si>
  <si>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</si>
  <si>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</si>
  <si>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</si>
  <si>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</si>
  <si>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</si>
  <si>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</si>
  <si>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</si>
  <si>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</si>
  <si>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</si>
  <si>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</si>
  <si>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</si>
  <si>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</si>
  <si>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</si>
  <si>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</si>
  <si>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</si>
  <si>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</si>
  <si>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</si>
  <si>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</si>
  <si>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</si>
  <si>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</si>
  <si>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</si>
  <si>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</si>
  <si>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</si>
  <si>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</si>
  <si>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</si>
  <si>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</si>
  <si>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</si>
  <si>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</si>
  <si>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</si>
  <si>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</si>
  <si>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</si>
  <si>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</si>
  <si>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</si>
  <si>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</si>
  <si>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</si>
  <si>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</si>
  <si>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</si>
  <si>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</si>
  <si>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</si>
  <si>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</si>
  <si>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</si>
  <si>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</si>
  <si>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</si>
  <si>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</si>
  <si>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</si>
  <si>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</si>
  <si>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</si>
  <si>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</si>
  <si>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</si>
  <si>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</si>
  <si>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</si>
  <si>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</si>
  <si>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</si>
  <si>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</si>
  <si>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</si>
  <si>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</si>
  <si>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</si>
  <si>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</si>
  <si>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</si>
  <si>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</si>
  <si>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</si>
  <si>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</si>
  <si>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</si>
  <si>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</si>
  <si>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</si>
  <si>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</si>
  <si>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</si>
  <si>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</si>
  <si>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</si>
  <si>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</si>
  <si>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</si>
  <si>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</si>
  <si>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</si>
  <si>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</si>
  <si>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</si>
  <si>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</si>
  <si>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</si>
  <si>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</si>
  <si>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</si>
  <si>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</si>
  <si>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</si>
  <si>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</si>
  <si>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</si>
  <si>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</si>
  <si>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</si>
  <si>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</si>
  <si>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</si>
  <si>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</si>
  <si>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</si>
  <si>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</si>
  <si>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</si>
  <si>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</si>
  <si>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</si>
  <si>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</si>
  <si>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</si>
  <si>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</si>
  <si>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</si>
  <si>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</si>
  <si>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</si>
  <si>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</si>
  <si>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</si>
  <si>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</si>
  <si>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</si>
  <si>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</si>
  <si>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</si>
  <si>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</si>
  <si>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</si>
  <si>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</si>
  <si>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</si>
  <si>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</si>
  <si>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</si>
  <si>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</si>
  <si>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</si>
  <si>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</si>
  <si>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</si>
  <si>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</si>
  <si>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</si>
  <si>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</si>
  <si>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</si>
  <si>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</si>
  <si>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</si>
  <si>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</si>
  <si>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</si>
  <si>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</si>
  <si>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</si>
  <si>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</si>
  <si>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</si>
  <si>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</si>
  <si>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</si>
  <si>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</si>
  <si>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</si>
  <si>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</si>
  <si>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</si>
  <si>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</si>
  <si>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</si>
  <si>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</si>
  <si>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</si>
  <si>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</si>
  <si>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</si>
  <si>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</si>
  <si>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</si>
  <si>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</si>
  <si>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</si>
  <si>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</si>
  <si>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</si>
  <si>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</si>
  <si>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</si>
  <si>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</si>
  <si>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</si>
  <si>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</si>
  <si>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</si>
  <si>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</si>
  <si>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</si>
  <si>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</si>
  <si>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</si>
  <si>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</si>
  <si>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</si>
  <si>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</si>
  <si>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</si>
  <si>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</si>
  <si>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</si>
  <si>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</si>
  <si>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</si>
  <si>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</si>
  <si>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</si>
  <si>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</si>
  <si>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</si>
  <si>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</si>
  <si>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</si>
  <si>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</si>
  <si>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</si>
  <si>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</si>
  <si>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</si>
  <si>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</si>
  <si>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</si>
  <si>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</si>
  <si>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</si>
  <si>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</si>
  <si>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</si>
  <si>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</si>
  <si>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</si>
  <si>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</si>
  <si>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</si>
  <si>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</si>
  <si>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</si>
  <si>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</si>
  <si>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</si>
  <si>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</si>
  <si>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</si>
  <si>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</si>
  <si>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</si>
  <si>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</si>
  <si>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</si>
  <si>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</si>
  <si>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</si>
  <si>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</si>
  <si>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</si>
  <si>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</si>
  <si>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</si>
  <si>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</si>
  <si>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</si>
  <si>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</si>
  <si>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</si>
  <si>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</si>
  <si>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</si>
  <si>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</si>
  <si>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</si>
  <si>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</si>
  <si>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</si>
  <si>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</si>
  <si>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</si>
  <si>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</si>
  <si>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</si>
  <si>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</si>
  <si>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</si>
  <si>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</si>
  <si>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</si>
  <si>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</si>
  <si>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</si>
  <si>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</si>
  <si>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</si>
  <si>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</si>
  <si>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</si>
  <si>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</si>
  <si>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</si>
  <si>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</si>
  <si>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</si>
  <si>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</si>
  <si>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</si>
  <si>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</si>
  <si>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</si>
  <si>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</si>
  <si>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</si>
  <si>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</si>
  <si>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</si>
  <si>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</si>
  <si>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</si>
  <si>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</si>
  <si>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</si>
  <si>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</si>
  <si>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</si>
  <si>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</si>
  <si>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</si>
  <si>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</si>
  <si>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</si>
  <si>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</si>
  <si>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</si>
  <si>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</si>
  <si>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</si>
  <si>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</si>
  <si>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</si>
  <si>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</si>
  <si>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</si>
  <si>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</si>
  <si>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</si>
  <si>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</si>
  <si>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</si>
  <si>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</si>
  <si>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</si>
  <si>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</si>
  <si>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</si>
  <si>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</si>
  <si>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</si>
  <si>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</si>
  <si>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</si>
  <si>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</si>
  <si>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</si>
  <si>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</si>
  <si>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</si>
  <si>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</si>
  <si>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</si>
  <si>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</si>
  <si>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</si>
  <si>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</si>
  <si>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</si>
  <si>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</si>
  <si>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</si>
  <si>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</si>
  <si>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</si>
  <si>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</si>
  <si>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</si>
  <si>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</si>
  <si>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</si>
  <si>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</si>
  <si>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</si>
  <si>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</si>
  <si>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</si>
  <si>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</si>
  <si>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</si>
  <si>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</si>
  <si>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</si>
  <si>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</si>
  <si>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</si>
  <si>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</si>
  <si>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</si>
  <si>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</si>
  <si>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</si>
  <si>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</si>
  <si>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</si>
  <si>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</si>
  <si>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</si>
  <si>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</si>
  <si>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</si>
  <si>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</si>
  <si>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</si>
  <si>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</si>
  <si>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</si>
  <si>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</si>
  <si>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</si>
  <si>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</si>
  <si>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</si>
  <si>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</si>
  <si>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</si>
  <si>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</si>
  <si>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</si>
  <si>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</si>
  <si>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</si>
  <si>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</si>
  <si>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</si>
  <si>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</si>
  <si>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</si>
  <si>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</si>
  <si>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</si>
  <si>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</si>
  <si>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</si>
  <si>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</si>
  <si>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</si>
  <si>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</si>
  <si>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</si>
  <si>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</si>
  <si>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</si>
  <si>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</si>
  <si>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</si>
  <si>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</si>
  <si>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</si>
  <si>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</si>
  <si>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</si>
  <si>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</si>
  <si>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</si>
  <si>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</si>
  <si>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</si>
  <si>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</si>
  <si>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</si>
  <si>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</si>
  <si>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</si>
  <si>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</si>
  <si>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</si>
  <si>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</si>
  <si>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</si>
  <si>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</si>
  <si>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</si>
  <si>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</si>
  <si>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</si>
  <si>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</si>
  <si>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</si>
  <si>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</si>
  <si>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</si>
  <si>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</si>
  <si>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</si>
  <si>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</si>
  <si>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</si>
  <si>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</si>
  <si>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</si>
  <si>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</si>
  <si>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</si>
  <si>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</si>
  <si>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</si>
  <si>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</si>
  <si>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</si>
  <si>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</si>
  <si>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</si>
  <si>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</si>
  <si>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</si>
  <si>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</si>
  <si>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</si>
  <si>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</si>
  <si>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</si>
  <si>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</si>
  <si>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</si>
  <si>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</si>
  <si>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</si>
  <si>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</si>
  <si>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</si>
  <si>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</si>
  <si>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</si>
  <si>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</si>
  <si>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</si>
  <si>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</si>
  <si>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</si>
  <si>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</si>
  <si>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</si>
  <si>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</si>
  <si>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</si>
  <si>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</si>
  <si>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</si>
  <si>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</si>
  <si>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</si>
  <si>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</si>
  <si>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</si>
  <si>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</si>
  <si>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</si>
  <si>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</si>
  <si>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</si>
  <si>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</si>
  <si>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</si>
  <si>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</si>
  <si>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</si>
  <si>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</si>
  <si>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</si>
  <si>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</si>
  <si>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</si>
  <si>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</si>
  <si>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</si>
  <si>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</si>
  <si>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</si>
  <si>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</si>
  <si>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</si>
  <si>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</si>
  <si>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</si>
  <si>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</si>
  <si>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</si>
  <si>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</si>
  <si>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</si>
  <si>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</si>
  <si>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</si>
  <si>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</si>
  <si>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</si>
  <si>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</si>
  <si>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</si>
  <si>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</si>
  <si>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</si>
  <si>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</si>
  <si>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</si>
  <si>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</si>
  <si>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</si>
  <si>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</si>
  <si>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</si>
  <si>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</si>
  <si>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</si>
  <si>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</si>
  <si>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</si>
  <si>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</si>
  <si>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</si>
  <si>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</si>
  <si>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</si>
  <si>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</si>
  <si>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</si>
  <si>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</si>
  <si>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</si>
  <si>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</si>
  <si>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</si>
  <si>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</si>
  <si>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</si>
  <si>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</si>
  <si>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</si>
  <si>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</si>
  <si>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</si>
  <si>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</si>
  <si>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</si>
  <si>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</si>
  <si>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</si>
  <si>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</si>
  <si>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</si>
  <si>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</si>
  <si>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</si>
  <si>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</si>
  <si>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</si>
  <si>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</si>
  <si>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</si>
  <si>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</si>
  <si>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</si>
  <si>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</si>
  <si>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</si>
  <si>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</si>
  <si>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</si>
  <si>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</si>
  <si>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</si>
  <si>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</si>
  <si>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</si>
  <si>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</si>
  <si>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</si>
  <si>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</si>
  <si>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</si>
  <si>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</si>
  <si>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</si>
  <si>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</si>
  <si>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</si>
  <si>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</si>
  <si>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</si>
  <si>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</si>
  <si>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</si>
  <si>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</si>
  <si>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</si>
  <si>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</si>
  <si>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</si>
  <si>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</si>
  <si>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</si>
  <si>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</si>
  <si>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</si>
  <si>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</si>
  <si>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</si>
  <si>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</si>
  <si>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</si>
  <si>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</si>
  <si>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</si>
  <si>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</si>
  <si>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</si>
  <si>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</si>
  <si>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</si>
  <si>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</si>
  <si>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</si>
  <si>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</si>
  <si>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</si>
  <si>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</si>
  <si>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</si>
  <si>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</si>
  <si>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</si>
  <si>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</si>
  <si>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</si>
  <si>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</si>
  <si>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</si>
  <si>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</si>
  <si>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</si>
  <si>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</si>
  <si>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</si>
  <si>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</si>
  <si>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</si>
  <si>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</si>
  <si>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</si>
  <si>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</si>
  <si>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</si>
  <si>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</si>
  <si>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</si>
  <si>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</si>
  <si>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</si>
  <si>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</si>
  <si>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</si>
  <si>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</si>
  <si>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</si>
  <si>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</si>
  <si>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</si>
  <si>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</si>
  <si>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</si>
  <si>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</si>
  <si>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</si>
  <si>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</si>
  <si>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</si>
  <si>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</si>
  <si>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</si>
  <si>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</si>
  <si>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</si>
  <si>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</si>
  <si>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</si>
  <si>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</si>
  <si>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</si>
  <si>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</si>
  <si>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</si>
  <si>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</si>
  <si>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</si>
  <si>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</si>
  <si>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</si>
  <si>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</si>
  <si>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</si>
  <si>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</si>
  <si>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</si>
  <si>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</si>
  <si>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</si>
  <si>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</si>
  <si>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</si>
  <si>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</si>
  <si>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</si>
  <si>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</si>
  <si>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</si>
  <si>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</si>
  <si>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</si>
  <si>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</si>
  <si>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</si>
  <si>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</si>
  <si>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</si>
  <si>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</si>
  <si>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</si>
  <si>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</si>
  <si>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</si>
  <si>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</si>
  <si>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</si>
  <si>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</si>
  <si>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</si>
  <si>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</si>
  <si>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</si>
  <si>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</si>
  <si>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</si>
  <si>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</si>
  <si>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</si>
  <si>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</si>
  <si>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</si>
  <si>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</si>
  <si>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</si>
  <si>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</si>
  <si>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</si>
  <si>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</si>
  <si>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</si>
  <si>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</si>
  <si>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</si>
  <si>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</si>
  <si>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</si>
  <si>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</si>
  <si>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</si>
  <si>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</si>
  <si>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</si>
  <si>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</si>
  <si>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</si>
  <si>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</si>
  <si>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</si>
  <si>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</si>
  <si>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</si>
  <si>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</si>
  <si>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</si>
  <si>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</si>
  <si>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</si>
  <si>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</si>
  <si>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</si>
  <si>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</si>
  <si>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</si>
  <si>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</si>
  <si>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</si>
  <si>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</si>
  <si>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</si>
  <si>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</si>
  <si>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</si>
  <si>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</si>
  <si>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</si>
  <si>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</si>
  <si>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</si>
  <si>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</si>
  <si>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</si>
  <si>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</si>
  <si>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</si>
  <si>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</si>
  <si>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</si>
  <si>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</si>
  <si>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</si>
  <si>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</si>
  <si>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</si>
  <si>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</si>
  <si>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</si>
  <si>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</si>
  <si>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</si>
  <si>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</si>
  <si>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</si>
  <si>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</si>
  <si>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</si>
  <si>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</si>
  <si>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</si>
  <si>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</si>
  <si>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</si>
  <si>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</si>
  <si>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</si>
  <si>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</si>
  <si>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</si>
  <si>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</si>
  <si>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</si>
  <si>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</si>
  <si>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</si>
  <si>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</si>
  <si>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</si>
  <si>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</si>
  <si>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</si>
  <si>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</si>
  <si>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</si>
  <si>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</si>
  <si>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</si>
  <si>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</si>
  <si>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</si>
  <si>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</si>
  <si>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</si>
  <si>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</si>
  <si>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</si>
  <si>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</si>
  <si>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</si>
  <si>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</si>
  <si>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</si>
  <si>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</si>
  <si>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</si>
  <si>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</si>
  <si>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</si>
  <si>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</si>
  <si>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</si>
  <si>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</si>
  <si>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</si>
  <si>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</si>
  <si>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</si>
  <si>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</si>
  <si>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</si>
  <si>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</si>
  <si>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</si>
  <si>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</si>
  <si>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</si>
  <si>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</si>
  <si>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</si>
  <si>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</si>
  <si>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</si>
  <si>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</si>
  <si>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</si>
  <si>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</si>
  <si>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</si>
  <si>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</si>
  <si>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</si>
  <si>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</si>
  <si>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</si>
  <si>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</si>
  <si>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</si>
  <si>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</si>
  <si>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</si>
  <si>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</si>
  <si>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</si>
  <si>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</si>
  <si>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</si>
  <si>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</si>
  <si>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</si>
  <si>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</si>
  <si>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</si>
  <si>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</si>
  <si>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</si>
  <si>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</si>
  <si>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</si>
  <si>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</si>
  <si>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</si>
  <si>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</si>
  <si>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</si>
  <si>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</si>
  <si>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</si>
  <si>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</si>
  <si>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</si>
  <si>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</si>
  <si>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</si>
  <si>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</si>
  <si>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</si>
  <si>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</si>
  <si>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</si>
  <si>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</si>
  <si>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</si>
  <si>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</si>
  <si>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</si>
  <si>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</si>
  <si>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</si>
  <si>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</si>
  <si>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</si>
  <si>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</si>
  <si>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</si>
  <si>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</si>
  <si>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</si>
  <si>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</si>
  <si>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</si>
  <si>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</si>
  <si>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</si>
  <si>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</si>
  <si>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</si>
  <si>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</si>
  <si>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</si>
  <si>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</si>
  <si>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</si>
  <si>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</si>
  <si>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</si>
  <si>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</si>
  <si>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</si>
  <si>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</si>
  <si>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</si>
  <si>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</si>
  <si>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</si>
  <si>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</si>
  <si>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</si>
  <si>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</si>
  <si>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</si>
  <si>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</si>
  <si>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</si>
  <si>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</si>
  <si>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</si>
  <si>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</si>
  <si>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</si>
  <si>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</si>
  <si>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</si>
  <si>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</si>
  <si>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</si>
  <si>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</si>
  <si>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</si>
  <si>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</si>
  <si>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</si>
  <si>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</si>
  <si>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</si>
  <si>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</si>
  <si>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</si>
  <si>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</si>
  <si>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</si>
  <si>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</si>
  <si>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</si>
  <si>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</si>
  <si>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</si>
  <si>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</si>
  <si>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</si>
  <si>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</si>
  <si>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</si>
  <si>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</si>
  <si>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</si>
  <si>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</si>
  <si>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</si>
  <si>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</si>
  <si>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</si>
  <si>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</si>
  <si>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</si>
  <si>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</si>
  <si>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</si>
  <si>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</si>
  <si>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</si>
  <si>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</si>
  <si>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</si>
  <si>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</si>
  <si>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</si>
  <si>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</si>
  <si>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</si>
  <si>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</si>
  <si>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</si>
  <si>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</si>
  <si>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</si>
  <si>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</si>
  <si>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</si>
  <si>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</si>
  <si>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</si>
  <si>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</si>
  <si>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</si>
  <si>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</si>
  <si>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</si>
  <si>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</si>
  <si>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</si>
  <si>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</si>
  <si>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</si>
  <si>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</si>
  <si>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</si>
  <si>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</si>
  <si>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</si>
  <si>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</si>
  <si>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</si>
  <si>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</si>
  <si>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</si>
  <si>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</si>
  <si>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</si>
  <si>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</si>
  <si>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</si>
  <si>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</si>
  <si>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</si>
  <si>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</si>
  <si>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</si>
  <si>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</si>
  <si>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</si>
  <si>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</si>
  <si>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</si>
  <si>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</si>
  <si>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</si>
  <si>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</si>
  <si>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</si>
  <si>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</si>
  <si>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</si>
  <si>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</si>
  <si>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</si>
  <si>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</si>
  <si>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</si>
  <si>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</si>
  <si>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</si>
  <si>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</si>
  <si>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</si>
  <si>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</si>
  <si>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</si>
  <si>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</si>
  <si>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</si>
  <si>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</si>
  <si>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</si>
  <si>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</si>
  <si>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</si>
  <si>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</si>
  <si>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</si>
  <si>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</si>
  <si>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</si>
  <si>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</si>
  <si>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</si>
  <si>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</si>
  <si>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</si>
  <si>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</si>
  <si>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</si>
  <si>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</si>
  <si>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</si>
  <si>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</si>
  <si>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</si>
  <si>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</si>
  <si>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</si>
  <si>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</si>
  <si>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</si>
  <si>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</si>
  <si>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</si>
  <si>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</si>
  <si>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</si>
  <si>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</si>
  <si>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</si>
  <si>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</si>
  <si>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</si>
  <si>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</si>
  <si>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</si>
  <si>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</si>
  <si>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</si>
  <si>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</si>
  <si>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</si>
  <si>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</si>
  <si>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</si>
  <si>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</si>
  <si>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</si>
  <si>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</si>
  <si>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</si>
  <si>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</si>
  <si>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</si>
  <si>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</si>
  <si>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</si>
  <si>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</si>
  <si>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</si>
  <si>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</si>
  <si>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</si>
  <si>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</si>
  <si>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</si>
  <si>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</si>
  <si>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</si>
  <si>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</si>
  <si>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</si>
  <si>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</si>
  <si>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</si>
  <si>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</si>
  <si>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</si>
  <si>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</si>
  <si>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</si>
  <si>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</si>
  <si>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</si>
  <si>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</si>
  <si>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</si>
  <si>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</si>
  <si>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</si>
  <si>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</si>
  <si>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</si>
  <si>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</si>
  <si>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</si>
  <si>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</si>
  <si>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</si>
  <si>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</si>
  <si>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</si>
  <si>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</si>
  <si>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</si>
  <si>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</si>
  <si>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</si>
  <si>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</si>
  <si>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</si>
  <si>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</si>
  <si>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</si>
  <si>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</si>
  <si>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</si>
  <si>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</si>
  <si>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</si>
  <si>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</si>
  <si>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</si>
  <si>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</si>
  <si>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</si>
  <si>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</si>
  <si>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</si>
  <si>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</si>
  <si>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</si>
  <si>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</si>
  <si>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</si>
  <si>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</si>
  <si>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</si>
  <si>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</si>
  <si>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</si>
  <si>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</si>
  <si>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</si>
  <si>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</si>
  <si>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</si>
  <si>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</si>
  <si>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</si>
  <si>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</si>
  <si>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</si>
  <si>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</si>
  <si>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</si>
  <si>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</si>
  <si>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</si>
  <si>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</si>
  <si>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</si>
  <si>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</si>
  <si>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</si>
  <si>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</si>
  <si>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</si>
  <si>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</si>
  <si>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</si>
  <si>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</si>
  <si>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</si>
  <si>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</si>
  <si>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</si>
  <si>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</si>
  <si>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</si>
  <si>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</si>
  <si>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</si>
  <si>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</si>
  <si>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</si>
  <si>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</si>
  <si>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</si>
  <si>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</si>
  <si>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</si>
  <si>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</si>
  <si>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</si>
  <si>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</si>
  <si>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</si>
  <si>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</si>
  <si>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</si>
  <si>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</si>
  <si>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</si>
  <si>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</si>
  <si>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</si>
  <si>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</si>
  <si>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</si>
  <si>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</si>
  <si>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</si>
  <si>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</si>
  <si>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</si>
  <si>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</si>
  <si>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</si>
  <si>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</si>
  <si>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</si>
  <si>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</si>
  <si>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</si>
  <si>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</si>
  <si>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</si>
  <si>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</si>
  <si>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</si>
  <si>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</si>
  <si>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</si>
  <si>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</si>
  <si>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</si>
  <si>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</si>
  <si>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</si>
  <si>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</si>
  <si>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</si>
  <si>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</si>
  <si>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</si>
  <si>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</si>
  <si>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</si>
  <si>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</si>
  <si>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</si>
  <si>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</si>
  <si>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</si>
  <si>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</si>
  <si>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</si>
  <si>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</si>
  <si>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</si>
  <si>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</si>
  <si>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</si>
  <si>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</si>
  <si>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</si>
  <si>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</si>
  <si>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</si>
  <si>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</si>
  <si>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</si>
  <si>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</si>
  <si>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</si>
  <si>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</si>
  <si>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</si>
  <si>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</si>
  <si>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</si>
  <si>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</si>
  <si>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</si>
  <si>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</si>
  <si>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</si>
  <si>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</si>
  <si>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</si>
  <si>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</si>
  <si>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</si>
  <si>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</si>
  <si>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</si>
  <si>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</si>
  <si>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</si>
  <si>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</si>
  <si>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</si>
  <si>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</si>
  <si>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</si>
  <si>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</si>
  <si>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</si>
  <si>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</si>
  <si>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</si>
  <si>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</si>
  <si>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</si>
  <si>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</si>
  <si>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</si>
  <si>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</si>
  <si>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</si>
  <si>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</si>
  <si>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</si>
  <si>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</si>
  <si>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</si>
  <si>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</si>
  <si>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</si>
  <si>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</si>
  <si>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</si>
  <si>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</si>
  <si>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</si>
  <si>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</si>
  <si>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</si>
  <si>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</si>
  <si>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</si>
  <si>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</si>
  <si>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</si>
  <si>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</si>
  <si>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</si>
  <si>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</si>
  <si>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</si>
  <si>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</si>
  <si>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</si>
  <si>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</si>
  <si>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</si>
  <si>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</si>
  <si>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</si>
  <si>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</si>
  <si>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</si>
  <si>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</si>
  <si>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</si>
  <si>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</si>
  <si>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</si>
  <si>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</si>
  <si>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</si>
  <si>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</si>
  <si>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</si>
  <si>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</si>
  <si>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</si>
  <si>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</si>
  <si>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</si>
  <si>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</si>
  <si>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</si>
  <si>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</si>
  <si>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</si>
  <si>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</si>
  <si>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</si>
  <si>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</si>
  <si>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</si>
  <si>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</si>
  <si>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</si>
  <si>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</si>
  <si>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</si>
  <si>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</si>
  <si>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</si>
  <si>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</si>
  <si>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</si>
  <si>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</si>
  <si>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</si>
  <si>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</si>
  <si>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</si>
  <si>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</si>
  <si>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</si>
  <si>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</si>
  <si>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</si>
  <si>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</si>
  <si>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</si>
  <si>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</si>
  <si>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</si>
  <si>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</si>
  <si>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</si>
  <si>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</si>
  <si>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</si>
  <si>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</si>
  <si>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</si>
  <si>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</si>
  <si>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</si>
  <si>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</si>
  <si>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</si>
  <si>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</si>
  <si>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</si>
  <si>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</si>
  <si>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</si>
  <si>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</si>
  <si>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</si>
  <si>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</si>
  <si>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</si>
  <si>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</si>
  <si>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</si>
  <si>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</si>
  <si>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</si>
  <si>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</si>
  <si>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</si>
  <si>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</si>
  <si>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</si>
  <si>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</si>
  <si>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</si>
  <si>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</si>
  <si>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</si>
  <si>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</si>
  <si>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</si>
  <si>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</si>
  <si>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</si>
  <si>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</si>
  <si>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</si>
  <si>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</si>
  <si>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</si>
  <si>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</si>
  <si>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</si>
  <si>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</si>
  <si>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</si>
  <si>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</si>
  <si>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</si>
  <si>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</si>
  <si>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</si>
  <si>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</si>
  <si>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</si>
  <si>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</si>
  <si>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</si>
  <si>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</si>
  <si>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</si>
  <si>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</si>
  <si>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</si>
  <si>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</si>
  <si>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</si>
  <si>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</si>
  <si>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</si>
  <si>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</si>
  <si>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</si>
  <si>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</si>
  <si>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</si>
  <si>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</si>
  <si>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</si>
  <si>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</si>
  <si>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</si>
  <si>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</si>
  <si>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</si>
  <si>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</si>
  <si>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</si>
  <si>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</si>
  <si>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</si>
  <si>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</si>
  <si>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</si>
  <si>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</si>
  <si>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</si>
  <si>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</si>
  <si>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</si>
  <si>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</si>
  <si>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</si>
  <si>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</si>
  <si>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</si>
  <si>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</si>
  <si>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</si>
  <si>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</si>
  <si>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</si>
  <si>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</si>
  <si>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</si>
  <si>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</si>
  <si>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</si>
  <si>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</si>
  <si>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</si>
  <si>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</si>
  <si>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</si>
  <si>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</si>
  <si>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</si>
  <si>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</si>
  <si>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</si>
  <si>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</si>
  <si>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</si>
  <si>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</si>
  <si>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</si>
  <si>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</si>
  <si>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</si>
  <si>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</si>
  <si>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</si>
  <si>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</si>
  <si>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</si>
  <si>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</si>
  <si>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</si>
  <si>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</si>
  <si>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</si>
  <si>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</si>
  <si>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</si>
  <si>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</si>
  <si>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</si>
  <si>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</si>
  <si>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</si>
  <si>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</si>
  <si>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</si>
  <si>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</si>
  <si>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</si>
  <si>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</si>
  <si>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</si>
  <si>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</si>
  <si>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</si>
  <si>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</si>
  <si>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</si>
  <si>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</si>
  <si>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</si>
  <si>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</si>
  <si>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</si>
  <si>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</si>
  <si>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</si>
  <si>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</si>
  <si>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</si>
  <si>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</si>
  <si>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</si>
  <si>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</si>
  <si>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</si>
  <si>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</si>
  <si>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</si>
  <si>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</si>
  <si>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</si>
  <si>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</si>
  <si>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</si>
  <si>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</si>
  <si>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</si>
  <si>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</si>
  <si>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</si>
  <si>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</si>
  <si>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</si>
  <si>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</si>
  <si>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</si>
  <si>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</si>
  <si>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</si>
  <si>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</si>
  <si>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</si>
  <si>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</si>
  <si>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</si>
  <si>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</si>
  <si>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</si>
  <si>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</si>
  <si>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</si>
  <si>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</si>
  <si>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</si>
  <si>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</si>
  <si>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</si>
  <si>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</si>
  <si>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</si>
  <si>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</si>
  <si>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</si>
  <si>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</si>
  <si>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</si>
  <si>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</si>
  <si>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</si>
  <si>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</si>
  <si>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</si>
  <si>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</si>
  <si>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</si>
  <si>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</si>
  <si>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</si>
  <si>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</si>
  <si>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</si>
  <si>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</si>
  <si>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</si>
  <si>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</si>
  <si>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</si>
  <si>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</si>
  <si>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</si>
  <si>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</si>
  <si>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</si>
  <si>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</si>
  <si>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</si>
  <si>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</si>
  <si>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</si>
  <si>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</si>
  <si>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</si>
  <si>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</si>
  <si>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</si>
  <si>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</si>
  <si>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</si>
  <si>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</si>
  <si>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</si>
  <si>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</si>
  <si>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</si>
  <si>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</si>
  <si>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</si>
  <si>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</si>
  <si>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</si>
  <si>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</si>
  <si>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</si>
  <si>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</si>
  <si>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</si>
  <si>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</si>
  <si>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</si>
  <si>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</si>
  <si>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</si>
  <si>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</si>
  <si>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</si>
  <si>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</si>
  <si>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</si>
  <si>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</si>
  <si>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</si>
  <si>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</si>
  <si>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</si>
  <si>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</si>
  <si>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</si>
  <si>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</si>
  <si>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</si>
  <si>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</si>
  <si>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</si>
  <si>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</si>
  <si>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</si>
  <si>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</si>
  <si>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</si>
  <si>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</si>
  <si>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</si>
  <si>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</si>
  <si>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</si>
  <si>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</si>
  <si>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</si>
  <si>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</si>
  <si>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</si>
  <si>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</si>
  <si>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</si>
  <si>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</si>
  <si>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</si>
  <si>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</si>
  <si>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</si>
  <si>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</si>
  <si>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</si>
  <si>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</si>
  <si>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</si>
  <si>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</si>
  <si>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</si>
  <si>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</si>
  <si>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</si>
  <si>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</si>
  <si>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</si>
  <si>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</si>
  <si>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</si>
  <si>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</si>
  <si>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</si>
  <si>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</si>
  <si>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</si>
  <si>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</si>
  <si>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</si>
  <si>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</si>
  <si>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</si>
  <si>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</si>
  <si>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</si>
  <si>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</si>
  <si>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</si>
  <si>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</si>
  <si>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</si>
  <si>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</si>
  <si>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</si>
  <si>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</si>
  <si>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</si>
  <si>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</si>
  <si>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</si>
  <si>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</si>
  <si>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</si>
  <si>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</si>
  <si>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</si>
  <si>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</si>
  <si>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</si>
  <si>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</si>
  <si>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</si>
  <si>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</si>
  <si>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</si>
  <si>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</si>
  <si>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</si>
  <si>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</si>
  <si>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</si>
  <si>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</si>
  <si>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</si>
  <si>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</si>
  <si>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</si>
  <si>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</si>
  <si>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</si>
  <si>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</si>
  <si>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</si>
  <si>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</si>
  <si>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</si>
  <si>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</si>
  <si>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</si>
  <si>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</si>
  <si>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</si>
  <si>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</si>
  <si>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</si>
  <si>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</si>
  <si>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</si>
  <si>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</si>
  <si>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</si>
  <si>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</si>
  <si>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</si>
  <si>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</si>
  <si>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</si>
  <si>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</si>
  <si>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</si>
  <si>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</si>
  <si>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</si>
  <si>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</si>
  <si>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</si>
  <si>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</si>
  <si>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</si>
  <si>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</si>
  <si>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</si>
  <si>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</si>
  <si>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</si>
  <si>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</si>
  <si>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</si>
  <si>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</si>
  <si>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</si>
  <si>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</si>
  <si>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</si>
  <si>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</si>
  <si>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</si>
  <si>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</si>
  <si>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</si>
  <si>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</si>
  <si>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</si>
  <si>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</si>
  <si>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</si>
  <si>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</si>
  <si>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</si>
  <si>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</si>
  <si>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</si>
  <si>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</si>
  <si>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</si>
  <si>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</si>
  <si>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</si>
  <si>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</si>
  <si>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</si>
  <si>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</si>
  <si>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</si>
  <si>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</si>
  <si>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</si>
  <si>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</si>
  <si>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</si>
  <si>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</si>
  <si>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</si>
  <si>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</si>
  <si>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</si>
  <si>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</si>
  <si>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</si>
  <si>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</si>
  <si>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</si>
  <si>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</si>
  <si>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</si>
  <si>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</si>
  <si>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</si>
  <si>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</si>
  <si>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</si>
  <si>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</si>
  <si>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</si>
  <si>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</si>
  <si>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</si>
  <si>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</si>
  <si>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</si>
  <si>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</si>
  <si>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</si>
  <si>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</si>
  <si>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</si>
  <si>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</si>
  <si>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</si>
  <si>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</si>
  <si>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</si>
  <si>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</si>
  <si>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</si>
  <si>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</si>
  <si>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</si>
  <si>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</si>
  <si>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</si>
  <si>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</si>
  <si>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</si>
  <si>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</si>
  <si>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</si>
  <si>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</si>
  <si>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</si>
  <si>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</si>
  <si>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</si>
  <si>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</si>
  <si>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</si>
  <si>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</si>
  <si>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</si>
  <si>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</si>
  <si>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</si>
  <si>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</si>
  <si>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</si>
  <si>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</si>
  <si>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</si>
  <si>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</si>
  <si>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</si>
  <si>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</si>
  <si>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</si>
  <si>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</si>
  <si>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</si>
  <si>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</si>
  <si>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</si>
  <si>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</si>
  <si>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</si>
  <si>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</si>
  <si>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</si>
  <si>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</si>
  <si>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</si>
  <si>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</si>
  <si>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</si>
  <si>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</si>
  <si>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</si>
  <si>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</si>
  <si>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</si>
  <si>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</si>
  <si>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</si>
  <si>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</si>
  <si>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</si>
  <si>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</si>
  <si>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</si>
  <si>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</si>
  <si>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</si>
  <si>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</si>
  <si>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</si>
  <si>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</si>
  <si>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</si>
  <si>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</si>
  <si>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</si>
  <si>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</si>
  <si>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</si>
  <si>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</si>
  <si>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</si>
  <si>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</si>
  <si>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</si>
  <si>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</si>
  <si>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</si>
  <si>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</si>
  <si>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</si>
  <si>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</si>
  <si>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</si>
  <si>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</si>
  <si>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</si>
  <si>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</si>
  <si>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</si>
  <si>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</si>
  <si>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</si>
  <si>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</si>
  <si>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</si>
  <si>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</si>
  <si>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</si>
  <si>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</si>
  <si>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</si>
  <si>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</si>
  <si>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</si>
  <si>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</si>
  <si>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</si>
  <si>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</si>
  <si>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</si>
  <si>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</si>
  <si>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</si>
  <si>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</si>
  <si>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</si>
  <si>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</si>
  <si>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</si>
  <si>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</si>
  <si>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</si>
  <si>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</si>
  <si>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</si>
  <si>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</si>
  <si>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</si>
  <si>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</si>
  <si>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</si>
  <si>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</si>
  <si>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</si>
  <si>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</si>
  <si>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</si>
  <si>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</si>
  <si>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</si>
  <si>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</si>
  <si>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</si>
  <si>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</si>
  <si>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</si>
  <si>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</si>
  <si>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</si>
  <si>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</si>
  <si>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</si>
  <si>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</si>
  <si>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</si>
  <si>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</si>
  <si>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</si>
  <si>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</si>
  <si>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</si>
  <si>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</si>
  <si>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</si>
  <si>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</si>
  <si>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</si>
  <si>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</si>
  <si>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</si>
  <si>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</si>
  <si>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</si>
  <si>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</si>
  <si>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</si>
  <si>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</si>
  <si>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</si>
  <si>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</si>
  <si>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</si>
  <si>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</si>
  <si>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</si>
  <si>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</si>
  <si>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</si>
  <si>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</si>
  <si>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</si>
  <si>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</si>
  <si>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</si>
  <si>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</si>
  <si>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</si>
  <si>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</si>
  <si>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</si>
  <si>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</si>
  <si>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</si>
  <si>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</si>
  <si>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</si>
  <si>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</si>
  <si>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</si>
  <si>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</si>
  <si>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</si>
  <si>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</si>
  <si>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</si>
  <si>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</si>
  <si>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</si>
  <si>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</si>
  <si>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</si>
  <si>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</si>
  <si>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</si>
  <si>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</si>
  <si>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</si>
  <si>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</si>
  <si>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</si>
  <si>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</si>
  <si>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</si>
  <si>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</si>
  <si>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</si>
  <si>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</si>
  <si>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</si>
  <si>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</si>
  <si>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</si>
  <si>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</si>
  <si>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</si>
  <si>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</si>
  <si>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</si>
  <si>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</si>
  <si>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</si>
  <si>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</si>
  <si>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</si>
  <si>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</si>
  <si>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</si>
  <si>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</si>
  <si>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</si>
  <si>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</si>
  <si>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</si>
  <si>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</si>
  <si>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</si>
  <si>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</si>
  <si>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</si>
  <si>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</si>
  <si>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</si>
  <si>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</si>
  <si>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</si>
  <si>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</si>
  <si>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</si>
  <si>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</si>
  <si>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</si>
  <si>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</si>
  <si>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</si>
  <si>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</si>
  <si>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</si>
  <si>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</si>
  <si>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</si>
  <si>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</si>
  <si>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</si>
  <si>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</si>
  <si>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</si>
  <si>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</si>
  <si>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</si>
  <si>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</si>
  <si>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</si>
  <si>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</si>
  <si>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</si>
  <si>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</si>
  <si>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</si>
  <si>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</si>
  <si>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</si>
  <si>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</si>
  <si>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</si>
  <si>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</si>
  <si>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</si>
  <si>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</si>
  <si>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</si>
  <si>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</si>
  <si>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</si>
  <si>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</si>
  <si>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</si>
  <si>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</si>
  <si>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</si>
  <si>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</si>
  <si>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</si>
  <si>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</si>
  <si>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</si>
  <si>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</si>
  <si>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</si>
  <si>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</si>
  <si>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</si>
  <si>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</si>
  <si>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</si>
  <si>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</si>
  <si>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</si>
  <si>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</si>
  <si>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</si>
  <si>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</si>
  <si>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</si>
  <si>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</si>
  <si>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</si>
  <si>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</si>
  <si>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</si>
  <si>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</si>
  <si>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</si>
  <si>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</si>
  <si>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</si>
  <si>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</si>
  <si>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</si>
  <si>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</si>
  <si>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</si>
  <si>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</si>
  <si>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</si>
  <si>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</si>
  <si>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</si>
  <si>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</si>
  <si>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</si>
  <si>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</si>
  <si>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</si>
  <si>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</si>
  <si>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</si>
  <si>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</si>
  <si>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</si>
  <si>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</si>
  <si>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</si>
  <si>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</si>
  <si>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</si>
  <si>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</si>
  <si>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</si>
  <si>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</si>
  <si>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</si>
  <si>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</si>
  <si>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</si>
  <si>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</si>
  <si>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</si>
  <si>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</si>
  <si>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</si>
  <si>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</si>
  <si>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</si>
  <si>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</si>
  <si>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</si>
  <si>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</si>
  <si>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</si>
  <si>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</si>
  <si>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</si>
  <si>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</si>
  <si>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</si>
  <si>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</si>
  <si>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</si>
  <si>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</si>
  <si>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</si>
  <si>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</si>
  <si>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</si>
  <si>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</si>
  <si>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</si>
  <si>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</si>
  <si>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</si>
  <si>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</si>
  <si>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</si>
  <si>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</si>
  <si>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</si>
  <si>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</si>
  <si>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</si>
  <si>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</si>
  <si>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</si>
  <si>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</si>
  <si>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</si>
  <si>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</si>
  <si>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</si>
  <si>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</si>
  <si>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</si>
  <si>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</si>
  <si>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</si>
  <si>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</si>
  <si>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</si>
  <si>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</si>
  <si>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</si>
  <si>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</si>
  <si>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</si>
  <si>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</si>
  <si>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</si>
  <si>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</si>
  <si>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</si>
  <si>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</si>
  <si>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</si>
  <si>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</si>
  <si>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</si>
  <si>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</si>
  <si>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</si>
  <si>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</si>
  <si>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</si>
  <si>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</si>
  <si>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</si>
  <si>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</si>
  <si>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</si>
  <si>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</si>
  <si>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</si>
  <si>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</si>
  <si>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</si>
  <si>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</si>
  <si>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</si>
  <si>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</si>
  <si>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</si>
  <si>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</si>
  <si>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</si>
  <si>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</si>
  <si>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</si>
  <si>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</si>
  <si>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</si>
  <si>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</si>
  <si>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</si>
  <si>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</si>
  <si>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</si>
  <si>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</si>
  <si>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</si>
  <si>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</si>
  <si>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</si>
  <si>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</si>
  <si>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</si>
  <si>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</si>
  <si>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</si>
  <si>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</si>
  <si>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</si>
  <si>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</si>
  <si>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</si>
  <si>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</si>
  <si>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</si>
  <si>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</si>
  <si>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</si>
  <si>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</si>
  <si>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</si>
  <si>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</si>
  <si>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</si>
  <si>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</si>
  <si>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</si>
  <si>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</si>
  <si>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</si>
  <si>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</si>
  <si>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</si>
  <si>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</si>
  <si>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</si>
  <si>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</si>
  <si>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</si>
  <si>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</si>
  <si>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</si>
  <si>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</si>
  <si>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</si>
  <si>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</si>
  <si>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</si>
  <si>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</si>
  <si>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</si>
  <si>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</si>
  <si>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</si>
  <si>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</si>
  <si>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</si>
  <si>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</si>
  <si>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</si>
  <si>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</si>
  <si>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</si>
  <si>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</si>
  <si>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</si>
  <si>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</si>
  <si>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</si>
  <si>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</si>
  <si>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</si>
  <si>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</si>
  <si>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</si>
  <si>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</si>
  <si>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</si>
  <si>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</si>
  <si>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</si>
  <si>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</si>
  <si>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</si>
  <si>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</si>
  <si>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</si>
  <si>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</si>
  <si>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</si>
  <si>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</si>
  <si>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</si>
  <si>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</si>
  <si>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</si>
  <si>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</si>
  <si>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</si>
  <si>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</si>
  <si>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</si>
  <si>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</si>
  <si>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</si>
  <si>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</si>
  <si>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</si>
  <si>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</si>
  <si>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</si>
  <si>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</si>
  <si>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</si>
  <si>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</si>
  <si>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</si>
  <si>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</si>
  <si>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</si>
  <si>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</si>
  <si>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</si>
  <si>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</si>
  <si>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</si>
  <si>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</si>
  <si>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</si>
  <si>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</si>
  <si>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</si>
  <si>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</si>
  <si>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</si>
  <si>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</si>
  <si>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</si>
  <si>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</si>
  <si>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</si>
  <si>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</si>
  <si>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</si>
  <si>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</si>
  <si>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</si>
  <si>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</si>
  <si>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</si>
  <si>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</si>
  <si>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</si>
  <si>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</si>
  <si>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</si>
  <si>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</si>
  <si>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</si>
  <si>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</si>
  <si>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</si>
  <si>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</si>
  <si>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</si>
  <si>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</si>
  <si>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</si>
  <si>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</si>
  <si>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</si>
  <si>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</si>
  <si>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</si>
  <si>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</si>
  <si>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</si>
  <si>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</si>
  <si>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</si>
  <si>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</si>
  <si>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</si>
  <si>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</si>
  <si>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</si>
  <si>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</si>
  <si>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</si>
  <si>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</si>
  <si>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</si>
  <si>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</si>
  <si>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</si>
  <si>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</si>
  <si>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</si>
  <si>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</si>
  <si>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</si>
  <si>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</si>
  <si>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</si>
  <si>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</si>
  <si>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</si>
  <si>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</si>
  <si>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</si>
  <si>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</si>
  <si>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</si>
  <si>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</si>
  <si>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</si>
  <si>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</si>
  <si>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</si>
  <si>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</si>
  <si>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</si>
  <si>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</si>
  <si>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</si>
  <si>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</si>
  <si>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</si>
  <si>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</si>
  <si>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</si>
  <si>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</si>
  <si>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</si>
  <si>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</si>
  <si>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</si>
  <si>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</si>
  <si>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</si>
  <si>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</si>
  <si>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</si>
  <si>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</si>
  <si>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</si>
  <si>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</si>
  <si>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</si>
  <si>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</si>
  <si>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</si>
  <si>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</si>
  <si>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</si>
  <si>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</si>
  <si>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</si>
  <si>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</si>
  <si>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</si>
  <si>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</si>
  <si>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</si>
  <si>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</si>
  <si>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</si>
  <si>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</si>
  <si>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</si>
  <si>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</si>
  <si>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</si>
  <si>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</si>
  <si>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</si>
  <si>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</si>
  <si>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</si>
  <si>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</si>
  <si>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</si>
  <si>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</si>
  <si>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</si>
  <si>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</si>
  <si>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</si>
  <si>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</si>
  <si>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</si>
  <si>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</si>
  <si>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</si>
  <si>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</si>
  <si>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</si>
  <si>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</si>
  <si>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</si>
  <si>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</si>
  <si>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</si>
  <si>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</si>
  <si>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</si>
  <si>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</si>
  <si>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</si>
  <si>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</si>
  <si>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</si>
  <si>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</si>
  <si>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</si>
  <si>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</si>
  <si>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</si>
  <si>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</si>
  <si>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</si>
  <si>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</si>
  <si>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</si>
  <si>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</si>
  <si>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</si>
  <si>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</si>
  <si>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</si>
  <si>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</si>
  <si>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</si>
  <si>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</si>
  <si>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</si>
  <si>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</si>
  <si>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</si>
  <si>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</si>
  <si>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</si>
  <si>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</si>
  <si>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</si>
  <si>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</si>
  <si>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</si>
  <si>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</si>
  <si>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</si>
  <si>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</si>
  <si>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</si>
  <si>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</si>
  <si>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</si>
  <si>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</si>
  <si>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</si>
  <si>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</si>
  <si>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</si>
  <si>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</si>
  <si>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</si>
  <si>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</si>
  <si>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</si>
  <si>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</si>
  <si>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</si>
  <si>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</si>
  <si>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</si>
  <si>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</si>
  <si>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</si>
  <si>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</si>
  <si>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</si>
  <si>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</si>
  <si>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</si>
  <si>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</si>
  <si>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</si>
  <si>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</si>
  <si>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</si>
  <si>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</si>
  <si>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</si>
  <si>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</si>
  <si>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</si>
  <si>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</si>
  <si>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</si>
  <si>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</si>
  <si>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</si>
  <si>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</si>
  <si>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</si>
  <si>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</si>
  <si>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</si>
  <si>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</si>
  <si>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</si>
  <si>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</si>
  <si>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</si>
  <si>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</si>
  <si>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</si>
  <si>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</si>
  <si>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</si>
  <si>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</si>
  <si>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</si>
  <si>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</si>
  <si>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</si>
  <si>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</si>
  <si>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</si>
  <si>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</si>
  <si>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</si>
  <si>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</si>
  <si>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</si>
  <si>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</si>
  <si>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</si>
  <si>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</si>
  <si>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</si>
  <si>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</si>
  <si>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</si>
  <si>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</si>
  <si>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</si>
  <si>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</si>
  <si>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</si>
  <si>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</si>
  <si>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</si>
  <si>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</si>
  <si>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</si>
  <si>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</si>
  <si>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</si>
  <si>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</si>
  <si>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</si>
  <si>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</si>
  <si>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</si>
  <si>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</si>
  <si>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</si>
  <si>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</si>
  <si>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</si>
  <si>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</si>
  <si>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</si>
  <si>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</si>
  <si>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</si>
  <si>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</si>
  <si>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</si>
  <si>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</si>
  <si>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</si>
  <si>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</si>
  <si>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</si>
  <si>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</si>
  <si>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</si>
  <si>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</si>
  <si>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</si>
  <si>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</si>
  <si>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</si>
  <si>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</si>
  <si>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</si>
  <si>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</si>
  <si>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</si>
  <si>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</si>
  <si>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</si>
  <si>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</si>
  <si>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</si>
  <si>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</si>
  <si>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</si>
  <si>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</si>
  <si>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</si>
  <si>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</si>
  <si>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</si>
  <si>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</si>
  <si>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</si>
  <si>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</si>
  <si>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</si>
  <si>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</si>
  <si>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</si>
  <si>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</si>
  <si>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</si>
  <si>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</si>
  <si>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</si>
  <si>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</si>
  <si>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</si>
  <si>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</si>
  <si>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</si>
  <si>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</si>
  <si>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</si>
  <si>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</si>
  <si>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</si>
  <si>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</si>
  <si>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</si>
  <si>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</si>
  <si>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</si>
  <si>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</si>
  <si>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</si>
  <si>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</si>
  <si>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</si>
  <si>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</si>
  <si>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</si>
  <si>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</si>
  <si>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</si>
  <si>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</si>
  <si>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</si>
  <si>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</si>
  <si>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</si>
  <si>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</si>
  <si>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</si>
  <si>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</si>
  <si>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</si>
  <si>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</si>
  <si>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</si>
  <si>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</si>
  <si>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</si>
  <si>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</si>
  <si>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</si>
  <si>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</si>
  <si>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</si>
  <si>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</si>
  <si>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</si>
  <si>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</si>
  <si>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</si>
  <si>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</si>
  <si>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</si>
  <si>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</si>
  <si>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</si>
  <si>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</si>
  <si>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</si>
  <si>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</si>
  <si>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</si>
  <si>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</si>
  <si>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</si>
  <si>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</si>
  <si>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</si>
  <si>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</si>
  <si>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</si>
  <si>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</si>
  <si>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</si>
  <si>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</si>
  <si>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</si>
  <si>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</si>
  <si>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</si>
  <si>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</si>
  <si>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</si>
  <si>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</si>
  <si>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</si>
  <si>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</si>
  <si>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</si>
  <si>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</si>
  <si>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</si>
  <si>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</si>
  <si>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</si>
  <si>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</si>
  <si>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</si>
  <si>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</si>
  <si>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</si>
  <si>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</si>
  <si>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</si>
  <si>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</si>
  <si>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</si>
  <si>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</si>
  <si>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</si>
  <si>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</si>
  <si>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</si>
  <si>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</si>
  <si>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</si>
  <si>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</si>
  <si>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</si>
  <si>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</si>
  <si>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</si>
  <si>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</si>
  <si>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</si>
  <si>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</si>
  <si>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</si>
  <si>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</si>
  <si>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</si>
  <si>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</si>
  <si>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</si>
  <si>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</si>
  <si>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</si>
  <si>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</si>
  <si>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</si>
  <si>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</si>
  <si>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</si>
  <si>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</si>
  <si>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</si>
  <si>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</si>
  <si>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</si>
  <si>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</si>
  <si>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</si>
  <si>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</si>
  <si>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</si>
  <si>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</si>
  <si>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</si>
  <si>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</si>
  <si>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</si>
  <si>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</si>
  <si>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</si>
  <si>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</si>
  <si>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</si>
  <si>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</si>
  <si>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</si>
  <si>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</si>
  <si>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</si>
  <si>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</si>
  <si>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</si>
  <si>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</si>
  <si>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</si>
  <si>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</si>
  <si>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</si>
  <si>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</si>
  <si>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</si>
  <si>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</si>
  <si>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</si>
  <si>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</si>
  <si>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</si>
  <si>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</si>
  <si>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</si>
  <si>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</si>
  <si>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</si>
  <si>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</si>
  <si>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</si>
  <si>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</si>
  <si>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</si>
  <si>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</si>
  <si>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</si>
  <si>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</si>
  <si>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</si>
  <si>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</si>
  <si>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</si>
  <si>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</si>
  <si>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</si>
  <si>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</si>
  <si>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</si>
  <si>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</si>
  <si>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</si>
  <si>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</si>
  <si>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</si>
  <si>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</si>
  <si>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</si>
  <si>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</si>
  <si>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</si>
  <si>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</si>
  <si>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</si>
  <si>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</si>
  <si>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</si>
  <si>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</si>
  <si>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</si>
  <si>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</si>
  <si>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</si>
  <si>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</si>
  <si>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</si>
  <si>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</si>
  <si>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</si>
  <si>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</si>
  <si>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</si>
  <si>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</si>
  <si>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</si>
  <si>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</si>
  <si>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</si>
  <si>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</si>
  <si>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</si>
  <si>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</si>
  <si>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</si>
  <si>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</si>
  <si>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</si>
  <si>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</si>
  <si>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</si>
  <si>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</si>
  <si>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</si>
  <si>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</si>
  <si>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</si>
  <si>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</si>
  <si>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</si>
  <si>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</si>
  <si>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</si>
  <si>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</si>
  <si>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</si>
  <si>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</si>
  <si>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</si>
  <si>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</si>
  <si>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</si>
  <si>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</si>
  <si>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</si>
  <si>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</si>
  <si>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</si>
  <si>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</si>
  <si>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</si>
  <si>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</si>
  <si>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</si>
  <si>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</si>
  <si>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</si>
  <si>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</si>
  <si>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</si>
  <si>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</si>
  <si>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</si>
  <si>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</si>
  <si>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</si>
  <si>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</si>
  <si>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</si>
  <si>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</si>
  <si>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</si>
  <si>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</si>
  <si>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</si>
  <si>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</si>
  <si>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</si>
  <si>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</si>
  <si>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</si>
  <si>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</si>
  <si>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</si>
  <si>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</si>
  <si>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</si>
  <si>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</si>
  <si>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</si>
  <si>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</si>
  <si>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</si>
  <si>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</si>
  <si>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</si>
  <si>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</si>
  <si>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</si>
  <si>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</si>
  <si>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</si>
  <si>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</si>
  <si>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</si>
  <si>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</si>
  <si>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</si>
  <si>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</si>
  <si>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</si>
  <si>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</si>
  <si>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</si>
  <si>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</si>
  <si>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</si>
  <si>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</si>
  <si>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</si>
  <si>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</si>
  <si>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</si>
  <si>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</si>
  <si>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</si>
  <si>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</si>
  <si>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</si>
  <si>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</si>
  <si>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</si>
  <si>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</si>
  <si>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</si>
  <si>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</si>
  <si>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</si>
  <si>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</si>
  <si>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</si>
  <si>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</si>
  <si>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</si>
  <si>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</si>
  <si>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</si>
  <si>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</si>
  <si>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</si>
  <si>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</si>
  <si>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</si>
  <si>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</si>
  <si>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</si>
  <si>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</si>
  <si>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</si>
  <si>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</si>
  <si>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</si>
  <si>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</si>
  <si>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</si>
  <si>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</si>
  <si>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</si>
  <si>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</si>
  <si>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</si>
  <si>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</si>
  <si>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</si>
  <si>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</si>
  <si>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</si>
  <si>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</si>
  <si>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</si>
  <si>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</si>
  <si>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</si>
  <si>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</si>
  <si>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</si>
  <si>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</si>
  <si>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</si>
  <si>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</si>
  <si>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</si>
  <si>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</si>
  <si>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</si>
  <si>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</si>
  <si>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</si>
  <si>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</si>
  <si>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</si>
  <si>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</si>
  <si>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</si>
  <si>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</si>
  <si>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</si>
  <si>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</si>
  <si>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</si>
  <si>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</si>
  <si>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</si>
  <si>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</si>
  <si>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</si>
  <si>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</si>
  <si>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</si>
  <si>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</si>
  <si>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</si>
  <si>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</si>
  <si>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</si>
  <si>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</si>
  <si>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</si>
  <si>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</si>
  <si>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</si>
  <si>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</si>
  <si>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</si>
  <si>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</si>
  <si>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</si>
  <si>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</si>
  <si>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</si>
  <si>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</si>
  <si>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</si>
  <si>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</si>
  <si>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</si>
  <si>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</si>
  <si>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</si>
  <si>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</si>
  <si>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</si>
  <si>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</si>
  <si>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</si>
  <si>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</si>
  <si>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</si>
  <si>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</si>
  <si>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</si>
  <si>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</si>
  <si>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</si>
  <si>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</si>
  <si>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</si>
  <si>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</si>
  <si>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</si>
  <si>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</si>
  <si>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</si>
  <si>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</si>
  <si>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</si>
  <si>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</si>
  <si>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</si>
  <si>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</si>
  <si>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</si>
  <si>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</si>
  <si>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</si>
  <si>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</si>
  <si>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</si>
  <si>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</si>
  <si>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</si>
  <si>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</si>
  <si>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</si>
  <si>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</si>
  <si>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</si>
  <si>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</si>
  <si>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</si>
  <si>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</si>
  <si>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</si>
  <si>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</si>
  <si>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</si>
  <si>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</si>
  <si>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</si>
  <si>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</si>
  <si>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</si>
  <si>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</si>
  <si>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</si>
  <si>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</si>
  <si>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</si>
  <si>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</si>
  <si>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</si>
  <si>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</si>
  <si>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</si>
  <si>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</si>
  <si>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</si>
  <si>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</si>
  <si>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</si>
  <si>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</si>
  <si>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</si>
  <si>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</si>
  <si>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</si>
  <si>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</si>
  <si>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</si>
  <si>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</si>
  <si>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</si>
  <si>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</si>
  <si>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</si>
  <si>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</si>
  <si>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</si>
  <si>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</si>
  <si>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</si>
  <si>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</si>
  <si>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</si>
  <si>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</si>
  <si>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</si>
  <si>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</si>
  <si>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</si>
  <si>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</si>
  <si>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</si>
  <si>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</si>
  <si>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</si>
  <si>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</si>
  <si>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</si>
  <si>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</si>
  <si>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</si>
  <si>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</si>
  <si>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</si>
  <si>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</si>
  <si>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</si>
  <si>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</si>
  <si>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</si>
  <si>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</si>
  <si>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</si>
  <si>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</si>
  <si>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</si>
  <si>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</si>
  <si>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</si>
  <si>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</si>
  <si>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</si>
  <si>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</si>
  <si>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</si>
  <si>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</si>
  <si>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</si>
  <si>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</si>
  <si>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</si>
  <si>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</si>
  <si>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</si>
  <si>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</si>
  <si>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</si>
  <si>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</si>
  <si>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</si>
  <si>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</si>
  <si>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</si>
  <si>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</si>
  <si>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</si>
  <si>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</si>
  <si>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</si>
  <si>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</si>
  <si>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</si>
  <si>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</si>
  <si>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</si>
  <si>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</si>
  <si>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</si>
  <si>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</si>
  <si>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</si>
  <si>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</si>
  <si>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</si>
  <si>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</si>
  <si>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</si>
  <si>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</si>
  <si>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</si>
  <si>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</si>
  <si>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</si>
  <si>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</si>
  <si>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</si>
  <si>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</si>
  <si>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</si>
  <si>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</si>
  <si>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</si>
  <si>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</si>
  <si>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</si>
  <si>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</si>
  <si>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</si>
  <si>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</si>
  <si>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</si>
  <si>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</si>
  <si>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</si>
  <si>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</si>
  <si>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</si>
  <si>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</si>
  <si>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</si>
  <si>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</si>
  <si>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</si>
  <si>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</si>
  <si>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</si>
  <si>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</si>
  <si>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</si>
  <si>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</si>
  <si>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</si>
  <si>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</si>
  <si>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</si>
  <si>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</si>
  <si>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</si>
  <si>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</si>
  <si>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</si>
  <si>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</si>
  <si>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</si>
  <si>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</si>
  <si>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</si>
  <si>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</si>
  <si>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</si>
  <si>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</si>
  <si>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</si>
  <si>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</si>
  <si>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</si>
  <si>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</si>
  <si>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</si>
  <si>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</si>
  <si>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</si>
  <si>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</si>
  <si>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</si>
  <si>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</si>
  <si>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</si>
  <si>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</si>
  <si>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</si>
  <si>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</si>
  <si>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</si>
  <si>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</si>
  <si>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</si>
  <si>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</si>
  <si>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</si>
  <si>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</si>
  <si>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</si>
  <si>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</si>
  <si>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</si>
  <si>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</si>
  <si>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</si>
  <si>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</si>
  <si>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</si>
  <si>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</si>
  <si>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</si>
  <si>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</si>
  <si>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</si>
  <si>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</si>
  <si>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</si>
  <si>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</si>
  <si>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</si>
  <si>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</si>
  <si>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</si>
  <si>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</si>
  <si>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</si>
  <si>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</si>
  <si>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</si>
  <si>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</si>
  <si>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</si>
  <si>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</si>
  <si>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</si>
  <si>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</si>
  <si>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</si>
  <si>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</si>
  <si>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</si>
  <si>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</si>
  <si>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</si>
  <si>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</si>
  <si>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</si>
  <si>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</si>
  <si>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</si>
  <si>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</si>
  <si>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</si>
  <si>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</si>
  <si>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</si>
  <si>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</si>
  <si>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</si>
  <si>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</si>
  <si>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</si>
  <si>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</si>
  <si>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</si>
  <si>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</si>
  <si>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</si>
  <si>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</si>
  <si>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</si>
  <si>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</si>
  <si>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</si>
  <si>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</si>
  <si>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</si>
  <si>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</si>
  <si>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</si>
  <si>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</si>
  <si>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</si>
  <si>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</si>
  <si>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</si>
  <si>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</si>
  <si>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</si>
  <si>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</si>
  <si>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</si>
  <si>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</si>
  <si>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</si>
  <si>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</si>
  <si>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</si>
  <si>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</si>
  <si>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</si>
  <si>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</si>
  <si>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</si>
  <si>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</si>
  <si>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</si>
  <si>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</si>
  <si>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</si>
  <si>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</si>
  <si>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</si>
  <si>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</si>
  <si>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</si>
  <si>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</si>
  <si>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</si>
  <si>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</si>
  <si>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</si>
  <si>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</si>
  <si>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</si>
  <si>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</si>
  <si>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</si>
  <si>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</si>
  <si>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</si>
  <si>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</si>
  <si>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</si>
  <si>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</si>
  <si>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</si>
  <si>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</si>
  <si>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</si>
  <si>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</si>
  <si>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</si>
  <si>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</si>
  <si>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</si>
  <si>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</si>
  <si>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</si>
  <si>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</si>
  <si>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</si>
  <si>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</si>
  <si>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</si>
  <si>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</si>
  <si>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</si>
  <si>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</si>
  <si>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</si>
  <si>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</si>
  <si>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</si>
  <si>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</si>
  <si>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</si>
  <si>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</si>
  <si>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</si>
  <si>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</si>
  <si>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</si>
  <si>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</si>
  <si>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</si>
  <si>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</si>
  <si>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</si>
  <si>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</si>
  <si>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</si>
  <si>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</si>
  <si>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</si>
  <si>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</si>
  <si>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</si>
  <si>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</si>
  <si>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</si>
  <si>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</si>
  <si>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</si>
  <si>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</si>
  <si>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</si>
  <si>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</si>
  <si>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</si>
  <si>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</si>
  <si>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</si>
  <si>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</si>
  <si>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</si>
  <si>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</si>
  <si>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</si>
  <si>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</si>
  <si>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</si>
  <si>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</si>
  <si>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</si>
  <si>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</si>
  <si>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</si>
  <si>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</si>
  <si>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</si>
  <si>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</si>
  <si>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</si>
  <si>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</si>
  <si>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</si>
  <si>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</si>
  <si>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</si>
  <si>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</si>
  <si>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</si>
  <si>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</si>
  <si>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</si>
  <si>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</si>
  <si>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</si>
  <si>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</si>
  <si>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</si>
  <si>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</si>
  <si>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</si>
  <si>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</si>
  <si>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</si>
  <si>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</si>
  <si>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</si>
  <si>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</si>
  <si>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</si>
  <si>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</si>
  <si>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</si>
  <si>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</si>
  <si>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</si>
  <si>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</si>
  <si>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</si>
  <si>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</si>
  <si>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</si>
  <si>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</si>
  <si>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</si>
  <si>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</si>
  <si>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</si>
  <si>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</si>
  <si>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</si>
  <si>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</si>
  <si>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</si>
  <si>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</si>
  <si>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</si>
  <si>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</si>
  <si>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</si>
  <si>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</si>
  <si>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</si>
  <si>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</si>
  <si>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</si>
  <si>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</si>
  <si>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</si>
  <si>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</si>
  <si>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</si>
  <si>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</si>
  <si>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</si>
  <si>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</si>
  <si>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</si>
  <si>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</si>
  <si>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</si>
  <si>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</si>
  <si>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</si>
  <si>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</si>
  <si>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</si>
  <si>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</si>
  <si>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</si>
  <si>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</si>
  <si>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</si>
  <si>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</si>
  <si>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</si>
  <si>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</si>
  <si>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</si>
  <si>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</si>
  <si>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</si>
  <si>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</si>
  <si>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</si>
  <si>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</si>
  <si>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</si>
  <si>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</si>
  <si>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</si>
  <si>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</si>
  <si>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</si>
  <si>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</si>
  <si>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</si>
  <si>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</si>
  <si>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</si>
  <si>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</si>
  <si>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</si>
  <si>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</si>
  <si>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</si>
  <si>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</si>
  <si>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</si>
  <si>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</si>
  <si>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</si>
  <si>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</si>
  <si>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</si>
  <si>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</si>
  <si>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</si>
  <si>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</si>
  <si>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</si>
  <si>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</si>
  <si>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</si>
  <si>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</si>
  <si>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</si>
  <si>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</si>
  <si>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</si>
  <si>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</si>
  <si>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</si>
  <si>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</si>
  <si>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</si>
  <si>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</si>
  <si>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</si>
  <si>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</si>
  <si>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</si>
  <si>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</si>
  <si>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</si>
  <si>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</si>
  <si>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</si>
  <si>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</si>
  <si>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</si>
  <si>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</si>
  <si>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</si>
  <si>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</si>
  <si>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</si>
  <si>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</si>
  <si>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</si>
  <si>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</si>
  <si>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</si>
  <si>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</si>
  <si>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</si>
  <si>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</si>
  <si>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</si>
  <si>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</si>
  <si>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</si>
  <si>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</si>
  <si>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</si>
  <si>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</si>
  <si>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</si>
  <si>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</si>
  <si>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</si>
  <si>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</si>
  <si>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</si>
  <si>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</si>
  <si>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</si>
  <si>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</si>
  <si>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</si>
  <si>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</si>
  <si>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</si>
  <si>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</si>
  <si>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</si>
  <si>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</si>
  <si>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</si>
  <si>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</si>
  <si>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</si>
  <si>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</si>
  <si>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</si>
  <si>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</si>
  <si>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</si>
  <si>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</si>
  <si>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</si>
  <si>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</si>
  <si>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</si>
  <si>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</si>
  <si>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</si>
  <si>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</si>
  <si>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</si>
  <si>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</si>
  <si>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</si>
  <si>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</si>
  <si>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</si>
  <si>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</si>
  <si>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</si>
  <si>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</si>
  <si>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</si>
  <si>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</si>
  <si>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</si>
  <si>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</si>
  <si>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</si>
  <si>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</si>
  <si>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</si>
  <si>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</si>
  <si>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</si>
  <si>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</si>
  <si>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</si>
  <si>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</si>
  <si>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</si>
  <si>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</si>
  <si>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</si>
  <si>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</si>
  <si>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</si>
  <si>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</si>
  <si>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</si>
  <si>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</si>
  <si>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</si>
  <si>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</si>
  <si>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</si>
  <si>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</si>
  <si>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</si>
  <si>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</si>
  <si>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</si>
  <si>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</si>
  <si>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</si>
  <si>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</si>
  <si>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</si>
  <si>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</si>
  <si>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</si>
  <si>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</si>
  <si>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</si>
  <si>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</si>
  <si>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</si>
  <si>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</si>
  <si>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</si>
  <si>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</si>
  <si>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</si>
  <si>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</si>
  <si>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</si>
  <si>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</si>
  <si>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</si>
  <si>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</si>
  <si>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</si>
  <si>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</si>
  <si>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</si>
  <si>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</si>
  <si>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</si>
  <si>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</si>
  <si>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</si>
  <si>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</si>
  <si>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</si>
  <si>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</si>
  <si>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</si>
  <si>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</si>
  <si>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</si>
  <si>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</si>
  <si>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</si>
  <si>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</si>
  <si>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</si>
  <si>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</si>
  <si>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</si>
  <si>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</si>
  <si>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</si>
  <si>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</si>
  <si>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</si>
  <si>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</si>
  <si>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</si>
  <si>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</si>
  <si>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</si>
  <si>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</si>
  <si>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</si>
  <si>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</si>
  <si>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</si>
  <si>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</si>
  <si>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</si>
  <si>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</si>
  <si>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</si>
  <si>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</si>
  <si>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</si>
  <si>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</si>
  <si>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</si>
  <si>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</si>
  <si>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</si>
  <si>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</si>
  <si>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</si>
  <si>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</si>
  <si>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</si>
  <si>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</si>
  <si>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</si>
  <si>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</si>
  <si>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</si>
  <si>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</si>
  <si>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</si>
  <si>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</si>
  <si>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</si>
  <si>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</si>
  <si>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</si>
  <si>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</si>
  <si>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</si>
  <si>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</si>
  <si>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</si>
  <si>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</si>
  <si>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</si>
  <si>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</si>
  <si>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</si>
  <si>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</si>
  <si>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</si>
  <si>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</si>
  <si>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</si>
  <si>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</si>
  <si>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</si>
  <si>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</si>
  <si>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</si>
  <si>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</si>
  <si>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</si>
  <si>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</si>
  <si>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</si>
  <si>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</si>
  <si>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</si>
  <si>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</si>
  <si>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</si>
  <si>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</si>
  <si>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</si>
  <si>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</si>
  <si>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</si>
  <si>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</si>
  <si>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</si>
  <si>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</si>
  <si>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</si>
  <si>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</si>
  <si>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</si>
  <si>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</si>
  <si>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</si>
  <si>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</si>
  <si>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</si>
  <si>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</si>
  <si>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</si>
  <si>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</si>
  <si>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</si>
  <si>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</si>
  <si>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</si>
  <si>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</si>
  <si>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</si>
  <si>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</si>
  <si>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</si>
  <si>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</si>
  <si>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</si>
  <si>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</si>
  <si>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</si>
  <si>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</si>
  <si>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</si>
  <si>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</si>
  <si>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</si>
  <si>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</si>
  <si>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</si>
  <si>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</si>
  <si>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</si>
  <si>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</si>
  <si>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</si>
  <si>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</si>
  <si>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</si>
  <si>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</si>
  <si>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</si>
  <si>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</si>
  <si>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</si>
  <si>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</si>
  <si>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</si>
  <si>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</si>
  <si>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</si>
  <si>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</si>
  <si>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</si>
  <si>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</si>
  <si>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</si>
  <si>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</si>
  <si>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</si>
  <si>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</si>
  <si>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</si>
  <si>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</si>
  <si>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</si>
  <si>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</si>
  <si>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</si>
  <si>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</si>
  <si>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</si>
  <si>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</si>
  <si>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</si>
  <si>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</si>
  <si>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</si>
  <si>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</si>
  <si>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</si>
  <si>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</si>
  <si>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</si>
  <si>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</si>
  <si>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</si>
  <si>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</si>
  <si>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</si>
  <si>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</si>
  <si>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</si>
  <si>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</si>
  <si>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</si>
  <si>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</si>
  <si>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</si>
  <si>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</si>
  <si>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</si>
  <si>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</si>
  <si>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</si>
  <si>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</si>
  <si>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</si>
  <si>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</si>
  <si>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</si>
  <si>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</si>
  <si>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</si>
  <si>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</si>
  <si>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</si>
  <si>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</si>
  <si>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</si>
  <si>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</si>
  <si>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</si>
  <si>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</si>
  <si>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</si>
  <si>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</si>
  <si>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</si>
  <si>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</si>
  <si>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</si>
  <si>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</si>
  <si>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</si>
  <si>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</si>
  <si>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</si>
  <si>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</si>
  <si>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</si>
  <si>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</si>
  <si>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</si>
  <si>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</si>
  <si>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</si>
  <si>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</si>
  <si>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</si>
  <si>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</si>
  <si>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</si>
  <si>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</si>
  <si>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</si>
  <si>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</si>
  <si>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</si>
  <si>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</si>
  <si>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</si>
  <si>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</si>
  <si>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</si>
  <si>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</si>
  <si>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</si>
  <si>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</si>
  <si>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</si>
  <si>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</si>
  <si>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</si>
  <si>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</si>
  <si>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</si>
  <si>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</si>
  <si>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</si>
  <si>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</si>
  <si>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</si>
  <si>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</si>
  <si>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</si>
  <si>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</si>
  <si>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</si>
  <si>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</si>
  <si>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</si>
  <si>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</si>
  <si>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</si>
  <si>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</si>
  <si>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</si>
  <si>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</si>
  <si>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</si>
  <si>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</si>
  <si>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</si>
  <si>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</si>
  <si>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</si>
  <si>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</si>
  <si>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</si>
  <si>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</si>
  <si>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</si>
  <si>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</si>
  <si>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</si>
  <si>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</si>
  <si>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</si>
  <si>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</si>
  <si>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</si>
  <si>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</si>
  <si>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</si>
  <si>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</si>
  <si>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</si>
  <si>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</si>
  <si>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</si>
  <si>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</si>
  <si>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</si>
  <si>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</si>
  <si>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</si>
  <si>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</si>
  <si>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</si>
  <si>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</si>
  <si>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</si>
  <si>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</si>
  <si>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</si>
  <si>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</si>
  <si>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</si>
  <si>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</si>
  <si>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</si>
  <si>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</si>
  <si>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</si>
  <si>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</si>
  <si>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</si>
  <si>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</si>
  <si>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</si>
  <si>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</si>
  <si>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</si>
  <si>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</si>
  <si>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</si>
  <si>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</si>
  <si>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</si>
  <si>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</si>
  <si>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</si>
  <si>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</si>
  <si>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</si>
  <si>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</si>
  <si>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</si>
  <si>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</si>
  <si>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</si>
  <si>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</si>
  <si>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</si>
  <si>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</si>
  <si>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</si>
  <si>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</si>
  <si>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</si>
  <si>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</si>
  <si>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</si>
  <si>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</si>
  <si>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</si>
  <si>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</si>
  <si>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</si>
  <si>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</si>
  <si>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</si>
  <si>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</si>
  <si>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</si>
  <si>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</si>
  <si>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</si>
  <si>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</si>
  <si>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</si>
  <si>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</si>
  <si>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</si>
  <si>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</si>
  <si>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</si>
  <si>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</si>
  <si>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</si>
  <si>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</si>
  <si>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</si>
  <si>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</si>
  <si>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</si>
  <si>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</si>
  <si>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</si>
  <si>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</si>
  <si>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</si>
  <si>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</si>
  <si>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</si>
  <si>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</si>
  <si>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</si>
  <si>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</si>
  <si>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</si>
  <si>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</si>
  <si>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</si>
  <si>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</si>
  <si>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</si>
  <si>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</si>
  <si>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</si>
  <si>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</si>
  <si>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</si>
  <si>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</si>
  <si>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</si>
  <si>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</si>
  <si>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</si>
  <si>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</si>
  <si>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</si>
  <si>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</si>
  <si>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</si>
  <si>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</si>
  <si>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</si>
  <si>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</si>
  <si>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</si>
  <si>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</si>
  <si>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</si>
  <si>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</si>
  <si>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</si>
  <si>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</si>
  <si>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</si>
  <si>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</si>
  <si>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</si>
  <si>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</si>
  <si>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</si>
  <si>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</si>
  <si>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</si>
  <si>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</si>
  <si>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</si>
  <si>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</si>
  <si>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</si>
  <si>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</si>
  <si>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</si>
  <si>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</si>
  <si>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</si>
  <si>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</si>
  <si>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</si>
  <si>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</si>
  <si>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</si>
  <si>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</si>
  <si>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</si>
  <si>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</si>
  <si>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</si>
  <si>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</si>
  <si>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</si>
  <si>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</si>
  <si>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</si>
  <si>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</si>
  <si>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</si>
  <si>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</si>
  <si>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</si>
  <si>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</si>
  <si>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</si>
  <si>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</si>
  <si>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</si>
  <si>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</si>
  <si>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</si>
  <si>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</si>
  <si>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</si>
  <si>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</si>
  <si>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</si>
  <si>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</si>
  <si>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</si>
  <si>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</si>
  <si>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</si>
  <si>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</si>
  <si>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</si>
  <si>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</si>
  <si>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</si>
  <si>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</si>
  <si>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</si>
  <si>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</si>
  <si>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</si>
  <si>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</si>
  <si>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</si>
  <si>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</si>
  <si>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</si>
  <si>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</si>
  <si>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</si>
  <si>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</si>
  <si>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</si>
  <si>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</si>
  <si>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</si>
  <si>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</si>
  <si>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</si>
  <si>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</si>
  <si>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</si>
  <si>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</si>
  <si>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</si>
  <si>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</si>
  <si>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</si>
  <si>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</si>
  <si>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</si>
  <si>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</si>
  <si>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</si>
  <si>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</si>
  <si>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</si>
  <si>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</si>
  <si>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</si>
  <si>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</si>
  <si>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</si>
  <si>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</si>
  <si>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</si>
  <si>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</si>
  <si>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</si>
  <si>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</si>
  <si>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</si>
  <si>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</si>
  <si>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</si>
  <si>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</si>
  <si>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</si>
  <si>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</si>
  <si>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</si>
  <si>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</si>
  <si>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</si>
  <si>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</si>
  <si>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</si>
  <si>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</si>
  <si>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</si>
  <si>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</si>
  <si>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</si>
  <si>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</si>
  <si>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</si>
  <si>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</si>
  <si>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</si>
  <si>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</si>
  <si>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</si>
  <si>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</si>
  <si>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</si>
  <si>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</si>
  <si>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</si>
  <si>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</si>
  <si>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</si>
  <si>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</si>
  <si>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</si>
  <si>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</si>
  <si>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</si>
  <si>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</si>
  <si>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</si>
  <si>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</si>
  <si>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</si>
  <si>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</si>
  <si>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</si>
  <si>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</si>
  <si>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</si>
  <si>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</si>
  <si>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</si>
  <si>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</si>
  <si>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</si>
  <si>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</si>
  <si>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</si>
  <si>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</si>
  <si>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</si>
  <si>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</si>
  <si>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</si>
  <si>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</si>
  <si>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</si>
  <si>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</si>
  <si>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</si>
  <si>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</si>
  <si>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</si>
  <si>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</si>
  <si>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</si>
  <si>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</si>
  <si>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</si>
  <si>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</si>
  <si>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</si>
  <si>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</si>
  <si>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</si>
  <si>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</si>
  <si>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</si>
  <si>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</si>
  <si>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</si>
  <si>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</si>
  <si>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</si>
  <si>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</si>
  <si>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</si>
  <si>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</si>
  <si>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</si>
  <si>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</si>
  <si>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</si>
  <si>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</si>
  <si>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</si>
  <si>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</si>
  <si>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</si>
  <si>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</si>
  <si>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</si>
  <si>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</si>
  <si>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</si>
  <si>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</si>
  <si>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</si>
  <si>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</si>
  <si>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</si>
  <si>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</si>
  <si>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</si>
  <si>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</si>
  <si>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</si>
  <si>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</si>
  <si>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</si>
  <si>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</si>
  <si>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</si>
  <si>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</si>
  <si>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</si>
  <si>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</si>
  <si>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</si>
  <si>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</si>
  <si>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</si>
  <si>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</si>
  <si>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</si>
  <si>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</si>
  <si>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</si>
  <si>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</si>
  <si>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</si>
  <si>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</si>
  <si>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</si>
  <si>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</si>
  <si>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</si>
  <si>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</si>
  <si>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</si>
  <si>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</si>
  <si>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</si>
  <si>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</si>
  <si>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</si>
  <si>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</si>
  <si>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</si>
  <si>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</si>
  <si>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</si>
  <si>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</si>
  <si>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</si>
  <si>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</si>
  <si>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</si>
  <si>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</si>
  <si>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</si>
  <si>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</si>
  <si>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</si>
  <si>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</si>
  <si>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</si>
  <si>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</si>
  <si>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</si>
  <si>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</si>
  <si>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</si>
  <si>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</si>
  <si>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</si>
  <si>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</si>
  <si>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</si>
  <si>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</si>
  <si>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</si>
  <si>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</si>
  <si>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</si>
  <si>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</si>
  <si>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</si>
  <si>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</si>
  <si>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</si>
  <si>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</si>
  <si>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</si>
  <si>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</si>
  <si>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</si>
  <si>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</si>
  <si>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</si>
  <si>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</si>
  <si>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</si>
  <si>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</si>
  <si>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</si>
  <si>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</si>
  <si>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</si>
  <si>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</si>
  <si>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</si>
  <si>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</si>
  <si>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</si>
  <si>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</si>
  <si>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</si>
  <si>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</si>
  <si>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</si>
  <si>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</si>
  <si>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</si>
  <si>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</si>
  <si>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</si>
  <si>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</si>
  <si>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</si>
  <si>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</si>
  <si>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</si>
  <si>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</si>
  <si>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</si>
  <si>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</si>
  <si>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</si>
  <si>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</si>
  <si>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</si>
  <si>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</si>
  <si>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</si>
  <si>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</si>
  <si>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</si>
  <si>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</si>
  <si>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</si>
  <si>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</si>
  <si>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</si>
  <si>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</si>
  <si>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</si>
  <si>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</si>
  <si>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</si>
  <si>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</si>
  <si>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</si>
  <si>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</si>
  <si>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</si>
  <si>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</si>
  <si>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</si>
  <si>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</si>
  <si>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</si>
  <si>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</si>
  <si>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</si>
  <si>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</si>
  <si>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</si>
  <si>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</si>
  <si>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</si>
  <si>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</si>
  <si>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</si>
  <si>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</si>
  <si>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</si>
  <si>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</si>
  <si>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</si>
  <si>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</si>
  <si>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</si>
  <si>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</si>
  <si>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</si>
  <si>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</si>
  <si>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</si>
  <si>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</si>
  <si>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</si>
  <si>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</si>
  <si>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</si>
  <si>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</si>
  <si>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</si>
  <si>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</si>
  <si>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</si>
  <si>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</si>
  <si>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</si>
  <si>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</si>
  <si>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</si>
  <si>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</si>
  <si>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</si>
  <si>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</si>
  <si>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</si>
  <si>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</si>
  <si>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</si>
  <si>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</si>
  <si>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</si>
  <si>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</si>
  <si>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</si>
  <si>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</si>
  <si>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</si>
  <si>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</si>
  <si>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</si>
  <si>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</si>
  <si>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</si>
  <si>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</si>
  <si>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</si>
  <si>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</si>
  <si>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</si>
  <si>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</si>
  <si>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</si>
  <si>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</si>
  <si>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</si>
  <si>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</si>
  <si>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</si>
  <si>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</si>
  <si>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</si>
  <si>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</si>
  <si>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</si>
  <si>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</si>
  <si>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</si>
  <si>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</si>
  <si>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</si>
  <si>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</si>
  <si>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</si>
  <si>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</si>
  <si>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</si>
  <si>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</si>
  <si>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</si>
  <si>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</si>
  <si>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</si>
  <si>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</si>
  <si>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</si>
  <si>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</si>
  <si>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</si>
  <si>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</si>
  <si>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</si>
  <si>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</si>
  <si>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</si>
  <si>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</si>
  <si>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</si>
  <si>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</si>
  <si>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</si>
  <si>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</si>
  <si>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</si>
  <si>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</si>
  <si>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</si>
  <si>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</si>
  <si>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</si>
  <si>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</si>
  <si>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</si>
  <si>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</si>
  <si>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</si>
  <si>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</si>
  <si>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</si>
  <si>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</si>
  <si>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</si>
  <si>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</si>
  <si>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</si>
  <si>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</si>
  <si>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</si>
  <si>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</si>
  <si>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</si>
  <si>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</si>
  <si>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</si>
  <si>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</si>
  <si>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</si>
  <si>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</si>
  <si>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</si>
  <si>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</si>
  <si>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</si>
  <si>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</si>
  <si>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</si>
  <si>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</si>
  <si>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</si>
  <si>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</si>
  <si>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</si>
  <si>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</si>
  <si>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</si>
  <si>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</si>
  <si>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</si>
  <si>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</si>
  <si>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</si>
  <si>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</si>
  <si>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</si>
  <si>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</si>
  <si>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</si>
  <si>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</si>
  <si>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</si>
  <si>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</si>
  <si>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</si>
  <si>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</si>
  <si>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</si>
  <si>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</si>
  <si>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</si>
  <si>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</si>
  <si>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</si>
  <si>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</si>
  <si>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</si>
  <si>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</si>
  <si>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</si>
  <si>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</si>
  <si>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</si>
  <si>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</si>
  <si>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</si>
  <si>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</si>
  <si>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</si>
  <si>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</si>
  <si>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</si>
  <si>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</si>
  <si>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</si>
  <si>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</si>
  <si>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</si>
  <si>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</si>
  <si>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</si>
  <si>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</si>
  <si>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</si>
  <si>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</si>
  <si>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</si>
  <si>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</si>
  <si>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</si>
  <si>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</si>
  <si>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</si>
  <si>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</si>
  <si>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</si>
  <si>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</si>
  <si>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</si>
  <si>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</si>
  <si>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</si>
  <si>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</si>
  <si>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</si>
  <si>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</si>
  <si>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</si>
  <si>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</si>
  <si>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</si>
  <si>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</si>
  <si>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</si>
  <si>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</si>
  <si>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</si>
  <si>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</si>
  <si>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</si>
  <si>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</si>
  <si>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</si>
  <si>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</si>
  <si>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</si>
  <si>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</si>
  <si>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</si>
  <si>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</si>
  <si>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</si>
  <si>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</si>
  <si>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</si>
  <si>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</si>
  <si>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</si>
  <si>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</si>
  <si>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</si>
  <si>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</si>
  <si>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</si>
  <si>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</si>
  <si>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</si>
  <si>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</si>
  <si>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</si>
  <si>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</si>
  <si>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</si>
  <si>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</si>
  <si>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</si>
  <si>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</si>
  <si>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</si>
  <si>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</si>
  <si>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</si>
  <si>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</si>
  <si>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</si>
  <si>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</si>
  <si>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</si>
  <si>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</si>
  <si>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</si>
  <si>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</si>
  <si>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</si>
  <si>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</si>
  <si>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</si>
  <si>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</si>
  <si>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</si>
  <si>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</si>
  <si>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</si>
  <si>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</si>
  <si>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</si>
  <si>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</si>
  <si>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</si>
  <si>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</si>
  <si>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</si>
  <si>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</si>
  <si>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</si>
  <si>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</si>
  <si>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</si>
  <si>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</si>
  <si>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</si>
  <si>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</si>
  <si>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</si>
  <si>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</si>
  <si>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</si>
  <si>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</si>
  <si>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</si>
  <si>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</si>
  <si>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</si>
  <si>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</si>
  <si>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</si>
  <si>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</si>
  <si>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</si>
  <si>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</si>
  <si>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</si>
  <si>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</si>
  <si>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</si>
  <si>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</si>
  <si>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</si>
  <si>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</si>
  <si>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</si>
  <si>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</si>
  <si>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</si>
  <si>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</si>
  <si>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</si>
  <si>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</si>
  <si>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</si>
  <si>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</si>
  <si>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</si>
  <si>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</si>
  <si>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</si>
  <si>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</si>
  <si>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</si>
  <si>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</si>
  <si>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</si>
  <si>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</si>
  <si>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</si>
  <si>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</si>
  <si>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</si>
  <si>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</si>
  <si>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</si>
  <si>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</si>
  <si>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</si>
  <si>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</si>
  <si>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</si>
  <si>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</si>
  <si>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</si>
  <si>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</si>
  <si>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</si>
  <si>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</si>
  <si>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</si>
  <si>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</si>
  <si>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</si>
  <si>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</si>
  <si>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</si>
  <si>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</si>
  <si>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</si>
  <si>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</si>
  <si>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</si>
  <si>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</si>
  <si>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</si>
  <si>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</si>
  <si>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</si>
  <si>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</si>
  <si>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</si>
  <si>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</si>
  <si>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</si>
  <si>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</si>
  <si>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</si>
  <si>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</si>
  <si>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</si>
  <si>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</si>
  <si>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</si>
  <si>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</si>
  <si>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</si>
  <si>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</si>
  <si>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</si>
  <si>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</si>
  <si>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</si>
  <si>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</si>
  <si>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</si>
  <si>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</si>
  <si>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</si>
  <si>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</si>
  <si>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</si>
  <si>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</si>
  <si>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</si>
  <si>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</si>
  <si>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</si>
  <si>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</si>
  <si>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</si>
  <si>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</si>
  <si>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</si>
  <si>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</si>
  <si>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</si>
  <si>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</si>
  <si>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</si>
  <si>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</si>
  <si>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</si>
  <si>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</si>
  <si>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</si>
  <si>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</si>
  <si>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</si>
  <si>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</si>
  <si>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</si>
  <si>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</si>
  <si>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</si>
  <si>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</si>
  <si>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</si>
  <si>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</si>
  <si>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</si>
  <si>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</si>
  <si>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</si>
  <si>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</si>
  <si>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</si>
  <si>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</si>
  <si>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</si>
  <si>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</si>
  <si>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</si>
  <si>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</si>
  <si>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</si>
  <si>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</si>
  <si>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</si>
  <si>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</si>
  <si>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</si>
  <si>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</si>
  <si>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</si>
  <si>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</si>
  <si>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</si>
  <si>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</si>
  <si>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</si>
  <si>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</si>
  <si>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</si>
  <si>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</si>
  <si>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</si>
  <si>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</si>
  <si>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</si>
  <si>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</si>
  <si>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</si>
  <si>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</si>
  <si>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</si>
  <si>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</si>
  <si>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</si>
  <si>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</si>
  <si>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</si>
  <si>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</si>
  <si>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</si>
  <si>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</si>
  <si>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</si>
  <si>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</si>
  <si>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</si>
  <si>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</si>
  <si>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</si>
  <si>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</si>
  <si>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</si>
  <si>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</si>
  <si>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</si>
  <si>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</si>
  <si>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</si>
  <si>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</si>
  <si>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</si>
  <si>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</si>
  <si>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</si>
  <si>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</si>
  <si>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</si>
  <si>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</si>
  <si>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</si>
  <si>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</si>
  <si>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</si>
  <si>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</si>
  <si>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</si>
  <si>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</si>
  <si>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</si>
  <si>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</si>
  <si>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</si>
  <si>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</si>
  <si>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</si>
  <si>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</si>
  <si>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</si>
  <si>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</si>
  <si>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</si>
  <si>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</si>
  <si>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</si>
  <si>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</si>
  <si>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</si>
  <si>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</si>
  <si>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</si>
  <si>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</si>
  <si>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</si>
  <si>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</si>
  <si>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</si>
  <si>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</si>
  <si>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</si>
  <si>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</si>
  <si>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</si>
  <si>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</si>
  <si>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</si>
  <si>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</si>
  <si>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</si>
  <si>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</si>
  <si>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</si>
  <si>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</si>
  <si>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</si>
  <si>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</si>
  <si>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</si>
  <si>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</si>
  <si>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</si>
  <si>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</si>
  <si>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</si>
  <si>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</si>
  <si>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</si>
  <si>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</si>
  <si>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</si>
  <si>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</si>
  <si>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</si>
  <si>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</si>
  <si>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</si>
  <si>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</si>
  <si>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</si>
  <si>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</si>
  <si>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</si>
  <si>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</si>
  <si>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</si>
  <si>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</si>
  <si>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</si>
  <si>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</si>
  <si>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</si>
  <si>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</si>
  <si>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</si>
  <si>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</si>
  <si>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</si>
  <si>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</si>
  <si>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</si>
  <si>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</si>
  <si>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</si>
  <si>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</si>
  <si>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</si>
  <si>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</si>
  <si>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</si>
  <si>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</si>
  <si>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</si>
  <si>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</si>
  <si>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</si>
  <si>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</si>
  <si>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</si>
  <si>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</si>
  <si>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</si>
  <si>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</si>
  <si>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</si>
  <si>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</si>
  <si>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</si>
  <si>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</si>
  <si>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</si>
  <si>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</si>
  <si>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</si>
  <si>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</si>
  <si>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</si>
  <si>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</si>
  <si>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</si>
  <si>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</si>
  <si>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</si>
  <si>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</si>
  <si>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</si>
  <si>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</si>
  <si>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</si>
  <si>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</si>
  <si>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</si>
  <si>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</si>
  <si>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</si>
  <si>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</si>
  <si>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</si>
  <si>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</si>
  <si>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</si>
  <si>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</si>
  <si>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</si>
  <si>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</si>
  <si>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</si>
  <si>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</si>
  <si>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</si>
  <si>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</si>
  <si>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</si>
  <si>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</si>
  <si>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</si>
  <si>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</si>
  <si>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</si>
  <si>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</si>
  <si>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</si>
  <si>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</si>
  <si>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</si>
  <si>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</si>
  <si>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</si>
  <si>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</si>
  <si>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</si>
  <si>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</si>
  <si>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</si>
  <si>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</si>
  <si>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</si>
  <si>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</si>
  <si>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</si>
  <si>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</si>
  <si>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</si>
  <si>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</si>
  <si>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</si>
  <si>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</si>
  <si>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</si>
  <si>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</si>
  <si>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</si>
  <si>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</si>
  <si>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</si>
  <si>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</si>
  <si>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</si>
  <si>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</si>
  <si>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</si>
  <si>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</si>
  <si>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</si>
  <si>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</si>
  <si>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</si>
  <si>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</si>
  <si>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</si>
  <si>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</si>
  <si>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</si>
  <si>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</si>
  <si>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</si>
  <si>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</si>
  <si>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</si>
  <si>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</si>
  <si>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</si>
  <si>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</si>
  <si>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</si>
  <si>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</si>
  <si>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</si>
  <si>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</si>
  <si>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</si>
  <si>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</si>
  <si>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</si>
  <si>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</si>
  <si>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</si>
  <si>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</si>
  <si>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</si>
  <si>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</si>
  <si>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</si>
  <si>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</si>
  <si>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</si>
  <si>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</si>
  <si>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</si>
  <si>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</si>
  <si>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</si>
  <si>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</si>
  <si>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</si>
  <si>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</si>
  <si>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</si>
  <si>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</si>
  <si>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</si>
  <si>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</si>
  <si>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</si>
  <si>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</si>
  <si>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</si>
  <si>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</si>
  <si>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</si>
  <si>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</si>
  <si>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</si>
  <si>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</si>
  <si>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</si>
  <si>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</si>
  <si>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</si>
  <si>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</si>
  <si>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</si>
  <si>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</si>
  <si>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</si>
  <si>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</si>
  <si>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</si>
  <si>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</si>
  <si>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</si>
  <si>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</si>
  <si>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</si>
  <si>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</si>
  <si>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</si>
  <si>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</si>
  <si>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</si>
  <si>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</si>
  <si>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</si>
  <si>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</si>
  <si>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</si>
  <si>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</si>
  <si>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</si>
  <si>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</si>
  <si>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</si>
  <si>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</si>
  <si>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</si>
  <si>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</si>
  <si>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</si>
  <si>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</si>
  <si>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</si>
  <si>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</si>
  <si>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</si>
  <si>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</si>
  <si>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</si>
  <si>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</si>
  <si>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</si>
  <si>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</si>
  <si>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</si>
  <si>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</si>
  <si>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</si>
  <si>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</si>
  <si>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</si>
  <si>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</si>
  <si>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</si>
  <si>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</si>
  <si>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</si>
  <si>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</si>
  <si>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</si>
  <si>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</si>
  <si>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</si>
  <si>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</si>
  <si>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</si>
  <si>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</si>
  <si>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</si>
  <si>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</si>
  <si>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</si>
  <si>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</si>
  <si>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</si>
  <si>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</si>
  <si>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</si>
  <si>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</si>
  <si>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</si>
  <si>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</si>
  <si>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</si>
  <si>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</si>
  <si>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</si>
  <si>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</si>
  <si>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</si>
  <si>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</si>
  <si>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</si>
  <si>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</si>
  <si>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</si>
  <si>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</si>
  <si>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</si>
  <si>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</si>
  <si>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</si>
  <si>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</si>
  <si>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</si>
  <si>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</si>
  <si>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</si>
  <si>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</si>
  <si>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</si>
  <si>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</si>
  <si>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</si>
  <si>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</si>
  <si>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</si>
  <si>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</si>
  <si>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</si>
  <si>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</si>
  <si>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</si>
  <si>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</si>
  <si>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</si>
  <si>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</si>
  <si>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</si>
  <si>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</si>
  <si>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</si>
  <si>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</si>
  <si>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</si>
  <si>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</si>
  <si>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</si>
  <si>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</si>
  <si>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</si>
  <si>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</si>
  <si>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</si>
  <si>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</si>
  <si>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</si>
  <si>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</si>
  <si>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</si>
  <si>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</si>
  <si>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</si>
  <si>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</si>
  <si>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</si>
  <si>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</si>
  <si>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</si>
  <si>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</si>
  <si>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</si>
  <si>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</si>
  <si>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</si>
  <si>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</si>
  <si>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</si>
  <si>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</si>
  <si>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</si>
  <si>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</si>
  <si>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</si>
  <si>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</si>
  <si>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</si>
  <si>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</si>
  <si>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</si>
  <si>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</si>
  <si>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</si>
  <si>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</si>
  <si>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</si>
  <si>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</si>
  <si>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</si>
  <si>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</si>
  <si>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</si>
  <si>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</si>
  <si>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</si>
  <si>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</si>
  <si>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</si>
  <si>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</si>
  <si>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</si>
  <si>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</si>
  <si>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</si>
  <si>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</si>
  <si>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</si>
  <si>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</si>
  <si>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</si>
  <si>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</si>
  <si>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</si>
  <si>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</si>
  <si>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</si>
  <si>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</si>
  <si>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</si>
  <si>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</si>
  <si>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</si>
  <si>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</si>
  <si>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</si>
  <si>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</si>
  <si>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</si>
  <si>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</si>
  <si>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</si>
  <si>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</si>
  <si>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</si>
  <si>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</si>
  <si>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</si>
  <si>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</si>
  <si>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</si>
  <si>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</si>
  <si>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</si>
  <si>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</si>
  <si>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</si>
  <si>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</si>
  <si>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</si>
  <si>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</si>
  <si>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</si>
  <si>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</si>
  <si>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</si>
  <si>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</si>
  <si>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</si>
  <si>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</si>
  <si>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</si>
  <si>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</si>
  <si>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</si>
  <si>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</si>
  <si>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</si>
  <si>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</si>
  <si>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</si>
  <si>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</si>
  <si>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</si>
  <si>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</si>
  <si>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</si>
  <si>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</si>
  <si>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</si>
  <si>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</si>
  <si>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</si>
  <si>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</si>
  <si>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</si>
  <si>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</si>
  <si>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</si>
  <si>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</si>
  <si>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</si>
  <si>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</si>
  <si>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</si>
  <si>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</si>
  <si>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</si>
  <si>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</si>
  <si>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</si>
  <si>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</si>
  <si>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</si>
  <si>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</si>
  <si>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</si>
  <si>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</si>
  <si>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</si>
  <si>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</si>
  <si>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</si>
  <si>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</si>
  <si>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</si>
  <si>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</si>
  <si>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</si>
  <si>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</si>
  <si>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</si>
  <si>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</si>
  <si>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</si>
  <si>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</si>
  <si>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</si>
  <si>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</si>
  <si>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</si>
  <si>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</si>
  <si>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</si>
  <si>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</si>
  <si>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</si>
  <si>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</si>
  <si>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</si>
  <si>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</si>
  <si>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</si>
  <si>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</si>
  <si>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</si>
  <si>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</si>
  <si>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</si>
  <si>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</si>
  <si>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</si>
  <si>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</si>
  <si>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</si>
  <si>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</si>
  <si>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</si>
  <si>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</si>
  <si>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</si>
  <si>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</si>
  <si>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</si>
  <si>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</si>
  <si>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</si>
  <si>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</si>
  <si>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</si>
  <si>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</si>
  <si>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</si>
  <si>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</si>
  <si>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</si>
  <si>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</si>
  <si>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</si>
  <si>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</si>
  <si>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</si>
  <si>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</si>
  <si>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</si>
  <si>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</si>
  <si>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</si>
  <si>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</si>
  <si>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</si>
  <si>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</si>
  <si>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</si>
  <si>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</si>
  <si>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</si>
  <si>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</si>
  <si>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</si>
  <si>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</si>
  <si>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</si>
  <si>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</si>
  <si>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</si>
  <si>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</si>
  <si>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</si>
  <si>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</si>
  <si>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</si>
  <si>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</si>
  <si>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</si>
  <si>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</si>
  <si>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</si>
  <si>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</si>
  <si>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</si>
  <si>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</si>
  <si>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</si>
  <si>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</si>
  <si>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</si>
  <si>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</si>
  <si>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</si>
  <si>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</si>
  <si>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</si>
  <si>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</si>
  <si>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</si>
  <si>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</si>
  <si>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</si>
  <si>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</si>
  <si>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</si>
  <si>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</si>
  <si>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</si>
  <si>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</si>
  <si>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</si>
  <si>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</si>
  <si>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</si>
  <si>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</si>
  <si>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</si>
  <si>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</si>
  <si>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</si>
  <si>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</si>
  <si>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</si>
  <si>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</si>
  <si>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</si>
  <si>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</si>
  <si>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</si>
  <si>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</si>
  <si>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</si>
  <si>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</si>
  <si>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</si>
  <si>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</si>
  <si>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</si>
  <si>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</si>
  <si>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</si>
  <si>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</si>
  <si>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</si>
  <si>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</si>
  <si>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</si>
  <si>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</si>
  <si>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</si>
  <si>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</si>
  <si>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</si>
  <si>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</si>
  <si>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</si>
  <si>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</si>
  <si>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</si>
  <si>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</si>
  <si>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</si>
  <si>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</si>
  <si>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</si>
  <si>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</si>
  <si>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</si>
  <si>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</si>
  <si>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</si>
  <si>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</si>
  <si>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</si>
  <si>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</si>
  <si>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</si>
  <si>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</si>
  <si>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</si>
  <si>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</si>
  <si>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</si>
  <si>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</si>
  <si>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</si>
  <si>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</si>
  <si>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</si>
  <si>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</si>
  <si>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</si>
  <si>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</si>
  <si>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</si>
  <si>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</si>
  <si>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</si>
  <si>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</si>
  <si>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</si>
  <si>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</si>
  <si>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</si>
  <si>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</si>
  <si>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</si>
  <si>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</si>
  <si>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</si>
  <si>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</si>
  <si>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</si>
  <si>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</si>
  <si>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</si>
  <si>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</si>
  <si>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</si>
  <si>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</si>
  <si>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</si>
  <si>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</si>
  <si>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</si>
  <si>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</si>
  <si>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</si>
  <si>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</si>
  <si>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</si>
  <si>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</si>
  <si>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</si>
  <si>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</si>
  <si>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</si>
  <si>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</si>
  <si>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</si>
  <si>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</si>
  <si>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</si>
  <si>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</si>
  <si>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</si>
  <si>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</si>
  <si>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</si>
  <si>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</si>
  <si>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</si>
  <si>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</si>
  <si>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</si>
  <si>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</si>
  <si>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</si>
  <si>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</si>
  <si>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</si>
  <si>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</si>
  <si>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</si>
  <si>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</si>
  <si>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</si>
  <si>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</si>
  <si>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</si>
  <si>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</si>
  <si>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</si>
  <si>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</si>
  <si>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</si>
  <si>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</si>
  <si>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</si>
  <si>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</si>
  <si>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</si>
  <si>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</si>
  <si>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</si>
  <si>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</si>
  <si>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</si>
  <si>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</si>
  <si>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</si>
  <si>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</si>
  <si>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</si>
  <si>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</si>
  <si>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</si>
  <si>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</si>
  <si>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</si>
  <si>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</si>
  <si>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</si>
  <si>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</si>
  <si>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</si>
  <si>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</si>
  <si>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</si>
  <si>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</si>
  <si>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</si>
  <si>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</si>
  <si>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</si>
  <si>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</si>
  <si>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</si>
  <si>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</si>
  <si>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</si>
  <si>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</si>
  <si>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</si>
  <si>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</si>
  <si>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</si>
  <si>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</si>
  <si>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</si>
  <si>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</si>
  <si>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</si>
  <si>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</si>
  <si>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</si>
  <si>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</si>
  <si>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</si>
  <si>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</si>
  <si>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</si>
  <si>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</si>
  <si>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</si>
  <si>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</si>
  <si>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</si>
  <si>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</si>
  <si>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</si>
  <si>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</si>
  <si>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</si>
  <si>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</si>
  <si>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</si>
  <si>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</si>
  <si>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</si>
  <si>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</si>
  <si>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</si>
  <si>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</si>
  <si>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</si>
  <si>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</si>
  <si>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</si>
  <si>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</si>
  <si>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</si>
  <si>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</si>
  <si>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</si>
  <si>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</si>
  <si>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</si>
  <si>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</si>
  <si>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</si>
  <si>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</si>
  <si>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</si>
  <si>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</si>
  <si>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</si>
  <si>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</si>
  <si>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</si>
  <si>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</si>
  <si>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</si>
  <si>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</si>
  <si>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</si>
  <si>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</si>
  <si>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</si>
  <si>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</si>
  <si>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</si>
  <si>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</si>
  <si>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</si>
  <si>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</si>
  <si>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</si>
  <si>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</si>
  <si>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</si>
  <si>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</si>
  <si>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</si>
  <si>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</si>
  <si>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</si>
  <si>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</si>
  <si>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</si>
  <si>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</si>
  <si>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</si>
  <si>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</si>
  <si>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</si>
  <si>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</si>
  <si>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</si>
  <si>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</si>
  <si>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</si>
  <si>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</si>
  <si>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</si>
  <si>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</si>
  <si>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</si>
  <si>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</si>
  <si>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</si>
  <si>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</si>
  <si>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</si>
  <si>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</si>
  <si>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</si>
  <si>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</si>
  <si>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</si>
  <si>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</si>
  <si>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</si>
  <si>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</si>
  <si>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</si>
  <si>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</si>
  <si>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</si>
  <si>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</si>
  <si>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</si>
  <si>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</si>
  <si>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</si>
  <si>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</si>
  <si>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</si>
  <si>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</si>
  <si>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</si>
  <si>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</si>
  <si>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</si>
  <si>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</si>
  <si>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</si>
  <si>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</si>
  <si>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</si>
  <si>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</si>
  <si>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</si>
  <si>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</si>
  <si>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</si>
  <si>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</si>
  <si>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</si>
  <si>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</si>
  <si>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</si>
  <si>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</si>
  <si>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</si>
  <si>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</si>
  <si>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</si>
  <si>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</si>
  <si>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</si>
  <si>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</si>
  <si>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</si>
  <si>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</si>
  <si>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</si>
  <si>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</si>
  <si>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</si>
  <si>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</si>
  <si>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</si>
  <si>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</si>
  <si>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</si>
  <si>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</si>
  <si>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</si>
  <si>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</si>
  <si>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</si>
  <si>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</si>
  <si>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</si>
  <si>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</si>
  <si>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</si>
  <si>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</si>
  <si>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</si>
  <si>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</si>
  <si>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</si>
  <si>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</si>
  <si>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</si>
  <si>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</si>
  <si>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</si>
  <si>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</si>
  <si>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</si>
  <si>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</si>
  <si>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</si>
  <si>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</si>
  <si>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</si>
  <si>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</si>
  <si>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</si>
  <si>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</si>
  <si>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</si>
  <si>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</si>
  <si>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</si>
  <si>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</si>
  <si>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</si>
  <si>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</si>
  <si>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</si>
  <si>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</si>
  <si>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</si>
  <si>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</si>
  <si>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</si>
  <si>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</si>
  <si>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</si>
  <si>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</si>
  <si>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</si>
  <si>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</si>
  <si>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</si>
  <si>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</si>
  <si>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</si>
  <si>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</si>
  <si>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</si>
  <si>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</si>
  <si>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</si>
  <si>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</si>
  <si>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</si>
  <si>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</si>
  <si>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</si>
  <si>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</si>
  <si>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</si>
  <si>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</si>
  <si>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</si>
  <si>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</si>
  <si>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</si>
  <si>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</si>
  <si>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</si>
  <si>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</si>
  <si>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</si>
  <si>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</si>
  <si>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</si>
  <si>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</si>
  <si>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</si>
  <si>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</si>
  <si>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</si>
  <si>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</si>
  <si>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</si>
  <si>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</si>
  <si>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</si>
  <si>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</si>
  <si>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</si>
  <si>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</si>
  <si>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</si>
  <si>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</si>
  <si>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</si>
  <si>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</si>
  <si>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</si>
  <si>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</si>
  <si>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</si>
  <si>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</si>
  <si>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</si>
  <si>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</si>
  <si>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</si>
  <si>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</si>
  <si>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</si>
  <si>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</si>
  <si>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</si>
  <si>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</si>
  <si>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</si>
  <si>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</si>
  <si>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</si>
  <si>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</si>
  <si>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</si>
  <si>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</si>
  <si>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</si>
  <si>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</si>
  <si>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</si>
  <si>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</si>
  <si>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</si>
  <si>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</si>
  <si>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</si>
  <si>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</si>
  <si>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</si>
  <si>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</si>
  <si>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</si>
  <si>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</si>
  <si>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</si>
  <si>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</si>
  <si>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</si>
  <si>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</si>
  <si>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</si>
  <si>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</si>
  <si>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</si>
  <si>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</si>
  <si>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</si>
  <si>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</si>
  <si>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</si>
  <si>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</si>
  <si>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</si>
  <si>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</si>
  <si>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</si>
  <si>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</si>
  <si>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</si>
  <si>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</si>
  <si>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</si>
  <si>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</si>
  <si>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</si>
  <si>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</si>
  <si>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</si>
  <si>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</si>
  <si>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</si>
  <si>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</si>
  <si>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</si>
  <si>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</si>
  <si>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</si>
  <si>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</si>
  <si>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</si>
  <si>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</si>
  <si>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</si>
  <si>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</si>
  <si>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</si>
  <si>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</si>
  <si>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</si>
  <si>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</si>
  <si>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</si>
  <si>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</si>
  <si>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</si>
  <si>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</si>
  <si>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</si>
  <si>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</si>
  <si>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</si>
  <si>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</si>
  <si>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</si>
  <si>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</si>
  <si>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</si>
  <si>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</si>
  <si>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</si>
  <si>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</si>
  <si>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</si>
  <si>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</si>
  <si>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</si>
  <si>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</si>
  <si>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</si>
  <si>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</si>
  <si>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</si>
  <si>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</si>
  <si>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</si>
  <si>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</si>
  <si>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</si>
  <si>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</si>
  <si>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</si>
  <si>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</si>
  <si>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</si>
  <si>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</si>
  <si>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</si>
  <si>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</si>
  <si>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</si>
  <si>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</si>
  <si>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</si>
  <si>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</si>
  <si>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</si>
  <si>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</si>
  <si>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</si>
  <si>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</si>
  <si>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</si>
  <si>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</si>
  <si>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</si>
  <si>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</si>
  <si>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</si>
  <si>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</si>
  <si>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</si>
  <si>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</si>
  <si>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</si>
  <si>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</si>
  <si>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</si>
  <si>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</si>
  <si>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</si>
  <si>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</si>
  <si>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</si>
  <si>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</si>
  <si>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</si>
  <si>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</si>
  <si>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</si>
  <si>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</si>
  <si>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</si>
  <si>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</si>
  <si>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</si>
  <si>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</si>
  <si>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</si>
  <si>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</si>
  <si>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</si>
  <si>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</si>
  <si>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</si>
  <si>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</si>
  <si>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</si>
  <si>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</si>
  <si>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</si>
  <si>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</si>
  <si>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</si>
  <si>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</si>
  <si>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</si>
  <si>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</si>
  <si>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</si>
  <si>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</si>
  <si>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</si>
  <si>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</si>
  <si>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</si>
  <si>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</si>
  <si>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</si>
  <si>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</si>
  <si>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</si>
  <si>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</si>
  <si>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</si>
  <si>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</si>
  <si>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</si>
  <si>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</si>
  <si>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</si>
  <si>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</si>
  <si>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</si>
  <si>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</si>
  <si>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</si>
  <si>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</si>
  <si>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</si>
  <si>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</si>
  <si>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</si>
  <si>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</si>
  <si>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</si>
  <si>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</si>
  <si>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</si>
  <si>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</si>
  <si>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</si>
  <si>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</si>
  <si>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</si>
  <si>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</si>
  <si>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</si>
  <si>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</si>
  <si>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</si>
  <si>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</si>
  <si>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</si>
  <si>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</si>
  <si>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</si>
  <si>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</si>
  <si>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</si>
  <si>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</si>
  <si>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</si>
  <si>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</si>
  <si>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</si>
  <si>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</si>
  <si>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</si>
  <si>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</si>
  <si>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</si>
  <si>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</si>
  <si>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</si>
  <si>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</si>
  <si>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</si>
  <si>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</si>
  <si>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</si>
  <si>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</si>
  <si>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</si>
  <si>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</si>
  <si>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</si>
  <si>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</si>
  <si>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</si>
  <si>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</si>
  <si>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</si>
  <si>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</si>
  <si>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</si>
  <si>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</si>
  <si>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</si>
  <si>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</si>
  <si>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</si>
  <si>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</si>
  <si>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</si>
  <si>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</si>
  <si>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</si>
  <si>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</si>
  <si>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</si>
  <si>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</si>
  <si>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</si>
  <si>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</si>
  <si>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</si>
  <si>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</si>
  <si>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</si>
  <si>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</si>
  <si>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</si>
  <si>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</si>
  <si>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</si>
  <si>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</si>
  <si>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</si>
  <si>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</si>
  <si>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</si>
  <si>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</si>
  <si>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</si>
  <si>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</si>
  <si>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</si>
  <si>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</si>
  <si>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</si>
  <si>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</si>
  <si>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</si>
  <si>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</si>
  <si>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</si>
  <si>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</si>
  <si>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</si>
  <si>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</si>
  <si>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</si>
  <si>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</si>
  <si>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</si>
  <si>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</si>
  <si>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</si>
  <si>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</si>
  <si>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</si>
  <si>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</si>
  <si>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</si>
  <si>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</si>
  <si>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</si>
  <si>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</si>
  <si>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</si>
  <si>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</si>
  <si>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</si>
  <si>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</si>
  <si>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</si>
  <si>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</si>
  <si>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</si>
  <si>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</si>
  <si>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</si>
  <si>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</si>
  <si>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</si>
  <si>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</si>
  <si>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</si>
  <si>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</si>
  <si>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</si>
  <si>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</si>
  <si>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</si>
  <si>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</si>
  <si>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</si>
  <si>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</si>
  <si>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</si>
  <si>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</si>
  <si>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</si>
  <si>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</si>
  <si>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</si>
  <si>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</si>
  <si>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</si>
  <si>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</si>
  <si>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</si>
  <si>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</si>
  <si>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</si>
  <si>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</si>
  <si>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</si>
  <si>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</si>
  <si>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</si>
  <si>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</si>
  <si>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</si>
  <si>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</si>
  <si>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</si>
  <si>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</si>
  <si>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</si>
  <si>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</si>
  <si>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</si>
  <si>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</si>
  <si>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</si>
  <si>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</si>
  <si>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</si>
  <si>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</si>
  <si>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</si>
  <si>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</si>
  <si>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</si>
  <si>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</si>
  <si>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</si>
  <si>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</si>
  <si>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</si>
  <si>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</si>
  <si>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</si>
  <si>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</si>
  <si>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</si>
  <si>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</si>
  <si>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</si>
  <si>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</si>
  <si>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</si>
  <si>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</si>
  <si>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</si>
  <si>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</si>
  <si>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</si>
  <si>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</si>
  <si>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</si>
  <si>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</si>
  <si>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</si>
  <si>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</si>
  <si>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</si>
  <si>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</si>
  <si>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</si>
  <si>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</si>
  <si>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</si>
  <si>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</si>
  <si>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</si>
  <si>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</si>
  <si>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</si>
  <si>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</si>
  <si>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</si>
  <si>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</si>
  <si>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</si>
  <si>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</si>
  <si>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</si>
  <si>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</si>
  <si>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</si>
  <si>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</si>
  <si>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</si>
  <si>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</si>
  <si>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</si>
  <si>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</si>
  <si>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</si>
  <si>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</si>
  <si>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</si>
  <si>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</si>
  <si>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</si>
  <si>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</si>
  <si>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</si>
  <si>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</si>
  <si>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</si>
  <si>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</si>
  <si>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</si>
  <si>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</si>
  <si>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</si>
  <si>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</si>
  <si>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</si>
  <si>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</si>
  <si>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</si>
  <si>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</si>
  <si>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</si>
  <si>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</si>
  <si>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</si>
  <si>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</si>
  <si>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</si>
  <si>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</si>
  <si>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</si>
  <si>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</si>
  <si>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</si>
  <si>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</si>
  <si>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</si>
  <si>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</si>
  <si>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</si>
  <si>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</si>
  <si>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</si>
  <si>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</si>
  <si>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</si>
  <si>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</si>
  <si>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</si>
  <si>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</si>
  <si>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</si>
  <si>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</si>
  <si>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</si>
  <si>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</si>
  <si>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</si>
  <si>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</si>
  <si>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</si>
  <si>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</si>
  <si>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</si>
  <si>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</si>
  <si>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</si>
  <si>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</si>
  <si>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</si>
  <si>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</si>
  <si>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</si>
  <si>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</si>
  <si>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</si>
  <si>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</si>
  <si>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</si>
  <si>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</si>
  <si>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</si>
  <si>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</si>
  <si>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</si>
  <si>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</si>
  <si>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</si>
  <si>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</si>
  <si>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</si>
  <si>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</si>
  <si>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</si>
  <si>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</si>
  <si>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</si>
  <si>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</si>
  <si>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</si>
  <si>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</si>
  <si>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</si>
  <si>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</si>
  <si>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</si>
  <si>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</si>
  <si>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</si>
  <si>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</si>
  <si>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</si>
  <si>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</si>
  <si>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</si>
  <si>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</si>
  <si>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</si>
  <si>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</si>
  <si>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</si>
  <si>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</si>
  <si>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</si>
  <si>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</si>
  <si>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</si>
  <si>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</si>
  <si>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</si>
  <si>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</si>
  <si>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</si>
  <si>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</si>
  <si>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</si>
  <si>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</si>
  <si>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</si>
  <si>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</si>
  <si>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</si>
  <si>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</si>
  <si>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</si>
  <si>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</si>
  <si>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</si>
  <si>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</si>
  <si>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</si>
  <si>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</si>
  <si>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</si>
  <si>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</si>
  <si>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</si>
  <si>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</si>
  <si>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</si>
  <si>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</si>
  <si>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</si>
  <si>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</si>
  <si>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</si>
  <si>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</si>
  <si>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</si>
  <si>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</si>
  <si>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</si>
  <si>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</si>
  <si>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</si>
  <si>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</si>
  <si>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</si>
  <si>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</si>
  <si>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</si>
  <si>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</si>
  <si>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</si>
  <si>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</si>
  <si>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</si>
  <si>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</si>
  <si>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</si>
  <si>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</si>
  <si>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</si>
  <si>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</si>
  <si>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</si>
  <si>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</si>
  <si>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</si>
  <si>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</si>
  <si>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</si>
  <si>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</si>
  <si>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</si>
  <si>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</si>
  <si>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</si>
  <si>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</si>
  <si>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</si>
  <si>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</si>
  <si>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</si>
  <si>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</si>
  <si>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</si>
  <si>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</si>
  <si>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</si>
  <si>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</si>
  <si>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</si>
  <si>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</si>
  <si>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</si>
  <si>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</si>
  <si>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</si>
  <si>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</si>
  <si>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</si>
  <si>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</si>
  <si>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</si>
  <si>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</si>
  <si>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</si>
  <si>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</si>
  <si>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</si>
  <si>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</si>
  <si>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</si>
  <si>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</si>
  <si>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</si>
  <si>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</si>
  <si>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</si>
  <si>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</si>
  <si>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</si>
  <si>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</si>
  <si>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</si>
  <si>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</si>
  <si>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</si>
  <si>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</si>
  <si>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</si>
  <si>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</si>
  <si>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</si>
  <si>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</si>
  <si>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</si>
  <si>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</si>
  <si>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</si>
  <si>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</si>
  <si>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</si>
  <si>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</si>
  <si>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</si>
  <si>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</si>
  <si>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</si>
  <si>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</si>
  <si>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</si>
  <si>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</si>
  <si>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</si>
  <si>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</si>
  <si>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</si>
  <si>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</si>
  <si>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</si>
  <si>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</si>
  <si>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</si>
  <si>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</si>
  <si>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</si>
  <si>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</si>
  <si>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</si>
  <si>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</si>
  <si>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</si>
  <si>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</si>
  <si>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</si>
  <si>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</si>
  <si>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</si>
  <si>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</si>
  <si>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</si>
  <si>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</si>
  <si>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</si>
  <si>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</si>
  <si>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</si>
  <si>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</si>
  <si>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</si>
  <si>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</si>
  <si>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</si>
  <si>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</si>
  <si>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</si>
  <si>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</si>
  <si>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</si>
  <si>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</si>
  <si>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</si>
  <si>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</si>
  <si>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</si>
  <si>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</si>
  <si>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</si>
  <si>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</si>
  <si>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</si>
  <si>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</si>
  <si>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</si>
  <si>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</si>
  <si>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</si>
  <si>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</si>
  <si>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</si>
  <si>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</si>
  <si>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</si>
  <si>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</si>
  <si>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</si>
  <si>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</si>
  <si>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</si>
  <si>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</si>
  <si>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</si>
  <si>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</si>
  <si>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</si>
  <si>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</si>
  <si>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</si>
  <si>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</si>
  <si>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</si>
  <si>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</si>
  <si>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</si>
  <si>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</si>
  <si>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</si>
  <si>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</si>
  <si>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</si>
  <si>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</si>
  <si>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</si>
  <si>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</si>
  <si>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</si>
  <si>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</si>
  <si>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</si>
  <si>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</si>
  <si>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</si>
  <si>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</si>
  <si>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</si>
  <si>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</si>
  <si>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</si>
  <si>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</si>
  <si>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</si>
  <si>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</si>
  <si>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</si>
  <si>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</si>
  <si>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</si>
  <si>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</si>
  <si>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</si>
  <si>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</si>
  <si>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</si>
  <si>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</si>
  <si>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</si>
  <si>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</si>
  <si>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</si>
  <si>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</si>
  <si>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</si>
  <si>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</si>
  <si>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</si>
  <si>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</si>
  <si>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</si>
  <si>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</si>
  <si>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</si>
  <si>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</si>
  <si>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</si>
  <si>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</si>
  <si>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</si>
  <si>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</si>
  <si>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</si>
  <si>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</si>
  <si>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</si>
  <si>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</si>
  <si>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</si>
  <si>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</si>
  <si>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</si>
  <si>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</si>
  <si>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</si>
  <si>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</si>
  <si>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</si>
  <si>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</si>
  <si>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</si>
  <si>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</si>
  <si>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</si>
  <si>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</si>
  <si>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</si>
  <si>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</si>
  <si>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</si>
  <si>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</si>
  <si>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</si>
  <si>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</si>
  <si>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</si>
  <si>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</si>
  <si>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</si>
  <si>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</si>
  <si>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</si>
  <si>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</si>
  <si>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</si>
  <si>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</si>
  <si>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</si>
  <si>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</si>
  <si>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</si>
  <si>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</si>
  <si>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</si>
  <si>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</si>
  <si>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</si>
  <si>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</si>
  <si>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</si>
  <si>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</si>
  <si>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</si>
  <si>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</si>
  <si>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</si>
  <si>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</si>
  <si>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</si>
  <si>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</si>
  <si>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</si>
  <si>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</si>
  <si>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</si>
  <si>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</si>
  <si>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</si>
  <si>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</si>
  <si>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</si>
  <si>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</si>
  <si>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</si>
  <si>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</si>
  <si>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</si>
  <si>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</si>
  <si>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</si>
  <si>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</si>
  <si>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</si>
  <si>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</si>
  <si>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</si>
  <si>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</si>
  <si>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</si>
  <si>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</si>
  <si>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</si>
  <si>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</si>
  <si>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</si>
  <si>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</si>
  <si>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</si>
  <si>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</si>
  <si>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</si>
  <si>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</si>
  <si>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</si>
  <si>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</si>
  <si>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</si>
  <si>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</si>
  <si>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</si>
  <si>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</si>
  <si>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</si>
  <si>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</si>
  <si>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</si>
  <si>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</si>
  <si>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</si>
  <si>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</si>
  <si>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</si>
  <si>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</si>
  <si>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</si>
  <si>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</si>
  <si>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</si>
  <si>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</si>
  <si>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</si>
  <si>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</si>
  <si>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</si>
  <si>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</si>
  <si>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</si>
  <si>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</si>
  <si>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</si>
  <si>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</si>
  <si>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</si>
  <si>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</si>
  <si>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</si>
  <si>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</si>
  <si>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</si>
  <si>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</si>
  <si>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</si>
  <si>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</si>
  <si>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</si>
  <si>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</si>
  <si>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</si>
  <si>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</si>
  <si>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</si>
  <si>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</si>
  <si>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</si>
  <si>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</si>
  <si>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</si>
  <si>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</si>
  <si>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</si>
  <si>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</si>
  <si>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</si>
  <si>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</si>
  <si>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</si>
  <si>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</si>
  <si>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</si>
  <si>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</si>
  <si>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</si>
  <si>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</si>
  <si>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</si>
  <si>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</si>
  <si>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</si>
  <si>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</si>
  <si>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</si>
  <si>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</si>
  <si>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</si>
  <si>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</si>
  <si>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</si>
  <si>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</si>
  <si>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</si>
  <si>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</si>
  <si>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</si>
  <si>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</si>
  <si>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</si>
  <si>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</si>
  <si>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</si>
  <si>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</si>
  <si>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</si>
  <si>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</si>
  <si>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</si>
  <si>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</si>
  <si>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</si>
  <si>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</si>
  <si>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</si>
  <si>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</si>
  <si>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</si>
  <si>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</si>
  <si>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</si>
  <si>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</si>
  <si>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</si>
  <si>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</si>
  <si>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</si>
  <si>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</si>
  <si>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</si>
  <si>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</si>
  <si>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</si>
  <si>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</si>
  <si>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</si>
  <si>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</si>
  <si>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</si>
  <si>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</si>
  <si>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</si>
  <si>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</si>
  <si>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</si>
  <si>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</si>
  <si>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</si>
  <si>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</si>
  <si>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</si>
  <si>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</si>
  <si>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</si>
  <si>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</si>
  <si>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</si>
  <si>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</si>
  <si>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</si>
  <si>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</si>
  <si>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</si>
  <si>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</si>
  <si>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</si>
  <si>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</si>
  <si>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</si>
  <si>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</si>
  <si>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</si>
  <si>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</si>
  <si>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</si>
  <si>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</si>
  <si>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</si>
  <si>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</si>
  <si>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</si>
  <si>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</si>
  <si>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</si>
  <si>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</si>
  <si>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</si>
  <si>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</si>
  <si>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</si>
  <si>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</si>
  <si>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</si>
  <si>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</si>
  <si>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</si>
  <si>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</si>
  <si>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</si>
  <si>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</si>
  <si>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</si>
  <si>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</si>
  <si>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</si>
  <si>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</si>
  <si>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</si>
  <si>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</si>
  <si>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</si>
  <si>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</si>
  <si>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</si>
  <si>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</si>
  <si>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</si>
  <si>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</si>
  <si>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</si>
  <si>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</si>
  <si>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</si>
  <si>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</si>
  <si>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</si>
  <si>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</si>
  <si>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</si>
  <si>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</si>
  <si>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</si>
  <si>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</si>
  <si>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</si>
  <si>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</si>
  <si>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</si>
  <si>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</si>
  <si>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</si>
  <si>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</si>
  <si>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</si>
  <si>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</si>
  <si>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</si>
  <si>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</si>
  <si>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</si>
  <si>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</si>
  <si>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</si>
  <si>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</si>
  <si>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</si>
  <si>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</si>
  <si>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</si>
  <si>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</si>
  <si>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</si>
  <si>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</si>
  <si>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</si>
  <si>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</si>
  <si>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</si>
  <si>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</si>
  <si>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</si>
  <si>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</si>
  <si>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</si>
  <si>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</si>
  <si>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</si>
  <si>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</si>
  <si>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</si>
  <si>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</si>
  <si>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</si>
  <si>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</si>
  <si>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</si>
  <si>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</si>
  <si>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</si>
  <si>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</si>
  <si>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</si>
  <si>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</si>
  <si>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</si>
  <si>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</si>
  <si>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</si>
  <si>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</si>
  <si>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</si>
  <si>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</si>
  <si>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</si>
  <si>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</si>
  <si>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</si>
  <si>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</si>
  <si>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</si>
  <si>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</si>
  <si>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</si>
  <si>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</si>
  <si>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</si>
  <si>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</si>
  <si>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</si>
  <si>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</si>
  <si>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</si>
  <si>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</si>
  <si>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</si>
  <si>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</si>
  <si>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</si>
  <si>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</si>
  <si>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</si>
  <si>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</si>
  <si>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</si>
  <si>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</si>
  <si>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</si>
  <si>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</si>
  <si>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</si>
  <si>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</si>
  <si>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</si>
  <si>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</si>
  <si>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</si>
  <si>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</si>
  <si>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</si>
  <si>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</si>
  <si>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</si>
  <si>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</si>
  <si>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</si>
  <si>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</si>
  <si>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</si>
  <si>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</si>
  <si>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</si>
  <si>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</si>
  <si>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</si>
  <si>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</si>
  <si>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</si>
  <si>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</si>
  <si>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</si>
  <si>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</si>
  <si>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</si>
  <si>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</si>
  <si>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</si>
  <si>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</si>
  <si>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</si>
  <si>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</si>
  <si>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</si>
  <si>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</si>
  <si>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</si>
  <si>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</si>
  <si>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</si>
  <si>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</si>
  <si>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</si>
  <si>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</si>
  <si>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</si>
  <si>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</si>
  <si>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</si>
  <si>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</si>
  <si>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</si>
  <si>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</si>
  <si>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</si>
  <si>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</si>
  <si>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</si>
  <si>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</si>
  <si>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</si>
  <si>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</si>
  <si>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</si>
  <si>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</si>
  <si>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</si>
  <si>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</si>
  <si>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</si>
  <si>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</si>
  <si>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</si>
  <si>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</si>
  <si>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</si>
  <si>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</si>
  <si>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</si>
  <si>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</si>
  <si>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</si>
  <si>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</si>
  <si>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</si>
  <si>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</si>
  <si>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</si>
  <si>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</si>
  <si>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</si>
  <si>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</si>
  <si>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</si>
  <si>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</si>
  <si>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</si>
  <si>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</si>
  <si>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</si>
  <si>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</si>
  <si>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</si>
  <si>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</si>
  <si>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</si>
  <si>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</si>
  <si>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</si>
  <si>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</si>
  <si>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</si>
  <si>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</si>
  <si>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</si>
  <si>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</si>
  <si>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</si>
  <si>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</si>
  <si>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</si>
  <si>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</si>
  <si>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</si>
  <si>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</si>
  <si>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</si>
  <si>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</si>
  <si>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</si>
  <si>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</si>
  <si>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</si>
  <si>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</si>
  <si>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</si>
  <si>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</si>
  <si>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</si>
  <si>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</si>
  <si>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</si>
  <si>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</si>
  <si>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</si>
  <si>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</si>
  <si>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</si>
  <si>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</si>
  <si>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</si>
  <si>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</si>
  <si>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</si>
  <si>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</si>
  <si>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</si>
  <si>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</si>
  <si>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</si>
  <si>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</si>
  <si>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</si>
  <si>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</si>
  <si>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</si>
  <si>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</si>
  <si>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</si>
  <si>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</si>
  <si>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</si>
  <si>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</si>
  <si>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</si>
  <si>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</si>
  <si>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</si>
  <si>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</si>
  <si>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</si>
  <si>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</si>
  <si>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</si>
  <si>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</si>
  <si>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</si>
  <si>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</si>
  <si>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</si>
  <si>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</si>
  <si>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</si>
  <si>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</si>
  <si>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</si>
  <si>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</si>
  <si>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</si>
  <si>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</si>
  <si>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</si>
  <si>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</si>
  <si>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</si>
  <si>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</si>
  <si>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</si>
  <si>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</si>
  <si>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</si>
  <si>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</si>
  <si>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</si>
  <si>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</si>
  <si>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</si>
  <si>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</si>
  <si>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</si>
  <si>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</si>
  <si>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</si>
  <si>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</si>
  <si>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</si>
  <si>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</si>
  <si>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</si>
  <si>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</si>
  <si>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</si>
  <si>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</si>
  <si>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</si>
  <si>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</si>
  <si>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</si>
  <si>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</si>
  <si>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</si>
  <si>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</si>
  <si>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</si>
  <si>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</si>
  <si>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</si>
  <si>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</si>
  <si>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</si>
  <si>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</si>
  <si>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</si>
  <si>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</si>
  <si>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</si>
  <si>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</si>
  <si>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</si>
  <si>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</si>
  <si>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</si>
  <si>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</si>
  <si>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</si>
  <si>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</si>
  <si>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</si>
  <si>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</si>
  <si>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</si>
  <si>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</si>
  <si>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</si>
  <si>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</si>
  <si>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</si>
  <si>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</si>
  <si>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</si>
  <si>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</si>
  <si>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</si>
  <si>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</si>
  <si>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</si>
  <si>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</si>
  <si>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</si>
  <si>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</si>
  <si>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</si>
  <si>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</si>
  <si>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</si>
  <si>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</si>
  <si>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</si>
  <si>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</si>
  <si>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</si>
  <si>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</si>
  <si>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</si>
  <si>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</si>
  <si>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</si>
  <si>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</si>
  <si>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</si>
  <si>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</si>
  <si>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</si>
  <si>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</si>
  <si>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</si>
  <si>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</si>
  <si>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</si>
  <si>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</si>
  <si>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</si>
  <si>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</si>
  <si>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</si>
  <si>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</si>
  <si>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</si>
  <si>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</si>
  <si>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</si>
  <si>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</si>
  <si>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</si>
  <si>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</si>
  <si>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</si>
  <si>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</si>
  <si>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</si>
  <si>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</si>
  <si>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</si>
  <si>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</si>
  <si>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</si>
  <si>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</si>
  <si>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</si>
  <si>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</si>
  <si>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</si>
  <si>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</si>
  <si>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</si>
  <si>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</si>
  <si>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</si>
  <si>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</si>
  <si>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</si>
  <si>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</si>
  <si>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</si>
  <si>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</si>
  <si>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</si>
  <si>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</si>
  <si>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</si>
  <si>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</si>
  <si>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</si>
  <si>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</si>
  <si>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</si>
  <si>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</si>
  <si>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</si>
  <si>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</si>
  <si>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</si>
  <si>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</si>
  <si>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</si>
  <si>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</si>
  <si>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</si>
  <si>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</si>
  <si>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</si>
  <si>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</si>
  <si>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</si>
  <si>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</si>
  <si>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</si>
  <si>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</si>
  <si>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</si>
  <si>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</si>
  <si>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</si>
  <si>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</si>
  <si>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</si>
  <si>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</si>
  <si>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</si>
  <si>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</si>
  <si>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</si>
  <si>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</si>
  <si>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</si>
  <si>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</si>
  <si>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</si>
  <si>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</si>
  <si>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</si>
  <si>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</si>
  <si>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</si>
  <si>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</si>
  <si>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</si>
  <si>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</si>
  <si>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</si>
  <si>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</si>
  <si>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</si>
  <si>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</si>
  <si>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</si>
  <si>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</si>
  <si>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</si>
  <si>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</si>
  <si>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</si>
  <si>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</si>
  <si>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</si>
  <si>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</si>
  <si>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</si>
  <si>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</si>
  <si>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</si>
  <si>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</si>
  <si>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</si>
  <si>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</si>
  <si>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</si>
  <si>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</si>
  <si>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</si>
  <si>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</si>
  <si>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</si>
  <si>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</si>
  <si>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</si>
  <si>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</si>
  <si>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</si>
  <si>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</si>
  <si>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</si>
  <si>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</si>
  <si>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</si>
  <si>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</si>
  <si>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</si>
  <si>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</si>
  <si>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</si>
  <si>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</si>
  <si>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</si>
  <si>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</si>
  <si>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</si>
  <si>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</si>
  <si>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</si>
  <si>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</si>
  <si>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</si>
  <si>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</si>
  <si>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</si>
  <si>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</si>
  <si>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</si>
  <si>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</si>
  <si>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</si>
  <si>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</si>
  <si>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</si>
  <si>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</si>
  <si>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</si>
  <si>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</si>
  <si>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</si>
  <si>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</si>
  <si>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</si>
  <si>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</si>
  <si>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</si>
  <si>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</si>
  <si>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</si>
  <si>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</si>
  <si>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</si>
  <si>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</si>
  <si>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</si>
  <si>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</si>
  <si>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</si>
  <si>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</si>
  <si>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</si>
  <si>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</si>
  <si>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</si>
  <si>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</si>
  <si>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</si>
  <si>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</si>
  <si>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</si>
  <si>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</si>
  <si>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</si>
  <si>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</si>
  <si>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</si>
  <si>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</si>
  <si>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</si>
  <si>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</si>
  <si>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</si>
  <si>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</si>
  <si>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</si>
  <si>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</si>
  <si>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</si>
  <si>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</si>
  <si>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</si>
  <si>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</si>
  <si>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</si>
  <si>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</si>
  <si>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</si>
  <si>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</si>
  <si>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</si>
  <si>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</si>
  <si>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</si>
  <si>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</si>
  <si>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</si>
  <si>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</si>
  <si>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</si>
  <si>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</si>
  <si>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</si>
  <si>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</si>
  <si>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</si>
  <si>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</si>
  <si>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</si>
  <si>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</si>
  <si>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</si>
  <si>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</si>
  <si>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</si>
  <si>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</si>
  <si>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</si>
  <si>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</si>
  <si>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</si>
  <si>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</si>
  <si>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</si>
  <si>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</si>
  <si>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</si>
  <si>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</si>
  <si>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</si>
  <si>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</si>
  <si>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</si>
  <si>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</si>
  <si>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</si>
  <si>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</si>
  <si>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</si>
  <si>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</si>
  <si>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</si>
  <si>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</si>
  <si>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</si>
  <si>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</si>
  <si>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</si>
  <si>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</si>
  <si>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</si>
  <si>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</si>
  <si>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</si>
  <si>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</si>
  <si>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</si>
  <si>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</si>
  <si>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</si>
  <si>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</si>
  <si>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</si>
  <si>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</si>
  <si>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</si>
  <si>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</si>
  <si>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</si>
  <si>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</si>
  <si>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</si>
  <si>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</si>
  <si>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</si>
  <si>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</si>
  <si>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</si>
  <si>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</si>
  <si>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</si>
  <si>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</si>
  <si>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</si>
  <si>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</si>
  <si>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</si>
  <si>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</si>
  <si>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</si>
  <si>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</si>
  <si>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</si>
  <si>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</si>
  <si>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</si>
  <si>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</si>
  <si>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</si>
  <si>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</si>
  <si>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</si>
  <si>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</si>
  <si>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</si>
  <si>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</si>
  <si>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</si>
  <si>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</si>
  <si>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</si>
  <si>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</si>
  <si>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</si>
  <si>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</si>
  <si>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</si>
  <si>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</si>
  <si>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</si>
  <si>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</si>
  <si>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</si>
  <si>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</si>
  <si>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</si>
  <si>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</si>
  <si>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</si>
  <si>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</si>
  <si>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</si>
  <si>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</si>
  <si>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</si>
  <si>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</si>
  <si>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</si>
  <si>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</si>
  <si>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</si>
  <si>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</si>
  <si>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</si>
  <si>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</si>
  <si>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</si>
  <si>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</si>
  <si>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</si>
  <si>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</si>
  <si>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</si>
  <si>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</si>
  <si>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</si>
  <si>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</si>
  <si>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</si>
  <si>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</si>
  <si>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</si>
  <si>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</si>
  <si>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</si>
  <si>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</si>
  <si>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</si>
  <si>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</si>
  <si>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</si>
  <si>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</si>
  <si>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</si>
  <si>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</si>
  <si>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</si>
  <si>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</si>
  <si>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</si>
  <si>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</si>
  <si>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</si>
  <si>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</si>
  <si>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</si>
  <si>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</si>
  <si>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</si>
  <si>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</si>
  <si>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</si>
  <si>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</si>
  <si>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</si>
  <si>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</si>
  <si>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</si>
  <si>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</si>
  <si>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</si>
  <si>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</si>
  <si>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</si>
  <si>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</si>
  <si>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</si>
  <si>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</si>
  <si>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</si>
  <si>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</si>
  <si>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</si>
  <si>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</si>
  <si>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</si>
  <si>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</si>
  <si>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</si>
  <si>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</si>
  <si>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</si>
  <si>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</si>
  <si>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</si>
  <si>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</si>
  <si>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</si>
  <si>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</si>
  <si>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</si>
  <si>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</si>
  <si>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</si>
  <si>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</si>
  <si>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</si>
  <si>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</si>
  <si>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</si>
  <si>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</si>
  <si>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</si>
  <si>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</si>
  <si>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</si>
  <si>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</si>
  <si>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</si>
  <si>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</si>
  <si>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</si>
  <si>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</si>
  <si>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</si>
  <si>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</si>
  <si>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</si>
  <si>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</si>
  <si>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</si>
  <si>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</si>
  <si>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</si>
  <si>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</si>
  <si>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</si>
  <si>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</si>
  <si>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</si>
  <si>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</si>
  <si>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</si>
  <si>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</si>
  <si>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</si>
  <si>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</si>
  <si>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</si>
  <si>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</si>
  <si>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</si>
  <si>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</si>
  <si>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</si>
  <si>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</si>
  <si>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</si>
  <si>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</si>
  <si>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</si>
  <si>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</si>
  <si>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</si>
  <si>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</si>
  <si>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</si>
  <si>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</si>
  <si>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</si>
  <si>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</si>
  <si>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</si>
  <si>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</si>
  <si>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</si>
  <si>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</si>
  <si>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</si>
  <si>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</si>
  <si>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</si>
  <si>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</si>
  <si>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</si>
  <si>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</si>
  <si>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</si>
  <si>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</si>
  <si>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</si>
  <si>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</si>
  <si>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</si>
  <si>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</si>
  <si>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</si>
  <si>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</si>
  <si>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</si>
  <si>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</si>
  <si>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</si>
  <si>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</si>
  <si>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</si>
  <si>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</si>
  <si>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</si>
  <si>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</si>
  <si>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</si>
  <si>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</si>
  <si>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</si>
  <si>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</si>
  <si>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</si>
  <si>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</si>
  <si>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</si>
  <si>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</si>
  <si>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</si>
  <si>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</si>
  <si>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</si>
  <si>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</si>
  <si>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</si>
  <si>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</si>
  <si>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</si>
  <si>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</si>
  <si>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</si>
  <si>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</si>
  <si>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</si>
  <si>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</si>
  <si>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</si>
  <si>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</si>
  <si>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</si>
  <si>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</si>
  <si>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</si>
  <si>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</si>
  <si>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</si>
  <si>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</si>
  <si>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</si>
  <si>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</si>
  <si>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</si>
  <si>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</si>
  <si>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</si>
  <si>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</si>
  <si>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</si>
  <si>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</si>
  <si>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</si>
  <si>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</si>
  <si>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</si>
  <si>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</si>
  <si>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</si>
  <si>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</si>
  <si>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</si>
  <si>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</si>
  <si>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</si>
  <si>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</si>
  <si>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</si>
  <si>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</si>
  <si>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</si>
  <si>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</si>
  <si>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</si>
  <si>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</si>
  <si>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</si>
  <si>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</si>
  <si>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</si>
  <si>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</si>
  <si>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</si>
  <si>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</si>
  <si>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</si>
  <si>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</si>
  <si>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</si>
  <si>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</si>
  <si>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</si>
  <si>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</si>
  <si>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</si>
  <si>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</si>
  <si>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</si>
  <si>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</si>
  <si>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</si>
  <si>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</si>
  <si>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</si>
  <si>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</si>
  <si>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</si>
  <si>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</si>
  <si>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</si>
  <si>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</si>
  <si>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</si>
  <si>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</si>
  <si>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</si>
  <si>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</si>
  <si>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</si>
  <si>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</si>
  <si>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</si>
  <si>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</si>
  <si>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</si>
  <si>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</si>
  <si>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</si>
  <si>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</si>
  <si>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</si>
  <si>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</si>
  <si>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</si>
  <si>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</si>
  <si>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</si>
  <si>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</si>
  <si>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</si>
  <si>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</si>
  <si>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</si>
  <si>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</si>
  <si>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</si>
  <si>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</si>
  <si>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</si>
  <si>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</si>
  <si>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</si>
  <si>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</si>
  <si>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</si>
  <si>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</si>
  <si>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</si>
  <si>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</si>
  <si>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</si>
  <si>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</si>
  <si>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</si>
  <si>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</si>
  <si>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</si>
  <si>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</si>
  <si>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</si>
  <si>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</si>
  <si>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</si>
  <si>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</si>
  <si>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</si>
  <si>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</si>
  <si>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</si>
  <si>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</si>
  <si>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</si>
  <si>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</si>
  <si>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</si>
  <si>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</si>
  <si>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</si>
  <si>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</si>
  <si>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</si>
  <si>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</si>
  <si>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</si>
  <si>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</si>
  <si>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</si>
  <si>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</si>
  <si>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</si>
  <si>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</si>
  <si>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</si>
  <si>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</si>
  <si>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</si>
  <si>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</si>
  <si>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</si>
  <si>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</si>
  <si>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</si>
  <si>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</si>
  <si>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</si>
  <si>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</si>
  <si>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</si>
  <si>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</si>
  <si>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</si>
  <si>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</si>
  <si>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</si>
  <si>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</si>
  <si>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</si>
  <si>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</si>
  <si>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</si>
  <si>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</si>
  <si>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</si>
  <si>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</si>
  <si>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</si>
  <si>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</si>
  <si>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</si>
  <si>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</si>
  <si>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</si>
  <si>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</si>
  <si>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</si>
  <si>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</si>
  <si>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</si>
  <si>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</si>
  <si>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</si>
  <si>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</si>
  <si>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</si>
  <si>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</si>
  <si>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</si>
  <si>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</si>
  <si>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</si>
  <si>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</si>
  <si>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</si>
  <si>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</si>
  <si>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</si>
  <si>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</si>
  <si>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</si>
  <si>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</si>
  <si>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</si>
  <si>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</si>
  <si>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</si>
  <si>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</si>
  <si>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</si>
  <si>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</si>
  <si>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</si>
  <si>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</si>
  <si>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</si>
  <si>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</si>
  <si>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</si>
  <si>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</si>
  <si>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</si>
  <si>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</si>
  <si>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</si>
  <si>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</si>
  <si>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</si>
  <si>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</si>
  <si>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</si>
  <si>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</si>
  <si>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</si>
  <si>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</si>
  <si>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</si>
  <si>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</si>
  <si>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</si>
  <si>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</si>
  <si>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</si>
  <si>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</si>
  <si>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</si>
  <si>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</si>
  <si>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</si>
  <si>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</si>
  <si>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</si>
  <si>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</si>
  <si>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</si>
  <si>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</si>
  <si>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</si>
  <si>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</si>
  <si>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</si>
  <si>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</si>
  <si>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</si>
  <si>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</si>
  <si>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</si>
  <si>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</si>
  <si>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</si>
  <si>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</si>
  <si>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</si>
  <si>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</si>
  <si>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</si>
  <si>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</si>
  <si>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</si>
  <si>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</si>
  <si>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</si>
  <si>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</si>
  <si>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</si>
  <si>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</si>
  <si>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</si>
  <si>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</si>
  <si>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</si>
  <si>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</si>
  <si>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</si>
  <si>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</si>
  <si>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</si>
  <si>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</si>
  <si>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</si>
  <si>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</si>
  <si>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</si>
  <si>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</si>
  <si>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</si>
  <si>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</si>
  <si>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</si>
  <si>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</si>
  <si>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</si>
  <si>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</si>
  <si>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</si>
  <si>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</si>
  <si>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</si>
  <si>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</si>
  <si>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</si>
  <si>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</si>
  <si>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</si>
  <si>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</si>
  <si>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</si>
  <si>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</si>
  <si>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</si>
  <si>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</si>
  <si>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</si>
  <si>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</si>
  <si>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</si>
  <si>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</si>
  <si>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</si>
  <si>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</si>
  <si>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</si>
  <si>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</si>
  <si>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</si>
  <si>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</si>
  <si>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</si>
  <si>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</si>
  <si>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</si>
  <si>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</si>
  <si>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</si>
  <si>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</si>
  <si>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</si>
  <si>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</si>
  <si>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</si>
  <si>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</si>
  <si>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</si>
  <si>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</si>
  <si>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</si>
  <si>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</si>
  <si>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</si>
  <si>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</si>
  <si>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</si>
  <si>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</si>
  <si>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</si>
  <si>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</si>
  <si>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</si>
  <si>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</si>
  <si>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</si>
  <si>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</si>
  <si>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</si>
  <si>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</si>
  <si>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</si>
  <si>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</si>
  <si>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</si>
  <si>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</si>
  <si>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</si>
  <si>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</si>
  <si>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</si>
  <si>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</si>
  <si>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</si>
  <si>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</si>
  <si>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</si>
  <si>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</si>
  <si>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</si>
  <si>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</si>
  <si>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</si>
  <si>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</si>
  <si>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</si>
  <si>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</si>
  <si>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</si>
  <si>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</si>
  <si>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</si>
  <si>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</si>
  <si>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</si>
  <si>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</si>
  <si>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</si>
  <si>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</si>
  <si>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</si>
  <si>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</si>
  <si>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</si>
  <si>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</si>
  <si>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</si>
  <si>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</si>
  <si>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</si>
  <si>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</si>
  <si>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</si>
  <si>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</si>
  <si>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</si>
  <si>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</si>
  <si>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</si>
  <si>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</si>
  <si>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</si>
  <si>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</si>
  <si>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</si>
  <si>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</si>
  <si>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</si>
  <si>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</si>
  <si>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</si>
  <si>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</si>
  <si>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</si>
  <si>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</si>
  <si>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</si>
  <si>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</si>
  <si>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</si>
  <si>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</si>
  <si>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</si>
  <si>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</si>
  <si>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</si>
  <si>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</si>
  <si>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</si>
  <si>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</si>
  <si>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</si>
  <si>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</si>
  <si>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</si>
  <si>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</si>
  <si>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</si>
  <si>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</si>
  <si>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</si>
  <si>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</si>
  <si>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</si>
  <si>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</si>
  <si>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</si>
  <si>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</si>
  <si>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</si>
  <si>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</si>
  <si>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</si>
  <si>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</si>
  <si>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</si>
  <si>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</si>
  <si>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</si>
  <si>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</si>
  <si>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</si>
  <si>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</si>
  <si>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</si>
  <si>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</si>
  <si>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</si>
  <si>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</si>
  <si>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</si>
  <si>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</si>
  <si>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</si>
  <si>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</si>
  <si>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</si>
  <si>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</si>
  <si>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</si>
  <si>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</si>
  <si>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</si>
  <si>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</si>
  <si>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</si>
  <si>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</si>
  <si>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</si>
  <si>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</si>
  <si>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</si>
  <si>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</si>
  <si>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</si>
  <si>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</si>
  <si>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</si>
  <si>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</si>
  <si>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</si>
  <si>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</si>
  <si>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</si>
  <si>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</si>
  <si>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</si>
  <si>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</si>
  <si>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</si>
  <si>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</si>
  <si>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</si>
  <si>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</si>
  <si>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</si>
  <si>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</si>
  <si>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</si>
  <si>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</si>
  <si>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</si>
  <si>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</si>
  <si>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</si>
  <si>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</si>
  <si>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</si>
  <si>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</si>
  <si>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</si>
  <si>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</si>
  <si>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</si>
  <si>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</si>
  <si>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</si>
  <si>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</si>
  <si>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</si>
  <si>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</si>
  <si>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</si>
  <si>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</si>
  <si>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</si>
  <si>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</si>
  <si>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</si>
  <si>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</si>
  <si>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</si>
  <si>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</si>
  <si>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</si>
  <si>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</si>
  <si>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</si>
  <si>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</si>
  <si>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</si>
  <si>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</si>
  <si>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</si>
  <si>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</si>
  <si>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</si>
  <si>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</si>
  <si>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</si>
  <si>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</si>
  <si>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</si>
  <si>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</si>
  <si>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</si>
  <si>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</si>
  <si>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</si>
  <si>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</si>
  <si>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</si>
  <si>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</si>
  <si>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</si>
  <si>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</si>
  <si>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</si>
  <si>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</si>
  <si>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</si>
  <si>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</si>
  <si>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</si>
  <si>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</si>
  <si>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</si>
  <si>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</si>
  <si>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</si>
  <si>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</si>
  <si>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</si>
  <si>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</si>
  <si>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</si>
  <si>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</si>
  <si>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</si>
  <si>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</si>
  <si>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</si>
  <si>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</si>
  <si>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</si>
  <si>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</si>
  <si>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</si>
  <si>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</si>
  <si>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</si>
  <si>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</si>
  <si>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</si>
  <si>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</si>
  <si>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</si>
  <si>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</si>
  <si>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</si>
  <si>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</si>
  <si>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</si>
  <si>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</si>
  <si>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</si>
  <si>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</si>
  <si>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</si>
  <si>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</si>
  <si>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</si>
  <si>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</si>
  <si>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</si>
  <si>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</si>
  <si>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</si>
  <si>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</si>
  <si>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</si>
  <si>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</si>
  <si>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</si>
  <si>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</si>
  <si>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</si>
  <si>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</si>
  <si>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</si>
  <si>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</si>
  <si>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</si>
  <si>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</si>
  <si>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</si>
  <si>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</si>
  <si>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</si>
  <si>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</si>
  <si>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</si>
  <si>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</si>
  <si>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</si>
  <si>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</si>
  <si>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</si>
  <si>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</si>
  <si>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</si>
  <si>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</si>
  <si>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</si>
  <si>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</si>
  <si>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</si>
  <si>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</si>
  <si>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</si>
  <si>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</si>
  <si>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</si>
  <si>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</si>
  <si>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</si>
  <si>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</si>
  <si>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</si>
  <si>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</si>
  <si>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</si>
  <si>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</si>
  <si>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</si>
  <si>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</si>
  <si>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</si>
  <si>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</si>
  <si>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</si>
  <si>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</si>
  <si>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</si>
  <si>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</si>
  <si>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</si>
  <si>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</si>
  <si>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</si>
  <si>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</si>
  <si>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</si>
  <si>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</si>
  <si>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</si>
  <si>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</si>
  <si>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</si>
  <si>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</si>
  <si>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</si>
  <si>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</si>
  <si>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</si>
  <si>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</si>
  <si>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</si>
  <si>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</si>
  <si>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</si>
  <si>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</si>
  <si>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</si>
  <si>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</si>
  <si>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</si>
  <si>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</si>
  <si>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</si>
  <si>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</si>
  <si>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</si>
  <si>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</si>
  <si>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</si>
  <si>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</si>
  <si>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</si>
  <si>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</si>
  <si>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</si>
  <si>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</si>
  <si>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</si>
  <si>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</si>
  <si>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</si>
  <si>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</si>
  <si>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</si>
  <si>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</si>
  <si>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</si>
  <si>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</si>
  <si>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</si>
  <si>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</si>
  <si>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</si>
  <si>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</si>
  <si>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</si>
  <si>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</si>
  <si>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</si>
  <si>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</si>
  <si>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</si>
  <si>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</si>
  <si>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</si>
  <si>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</si>
  <si>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</si>
  <si>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</si>
  <si>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</si>
  <si>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</si>
  <si>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</si>
  <si>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</si>
  <si>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</si>
  <si>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</si>
  <si>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</si>
  <si>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</si>
  <si>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</si>
  <si>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</si>
  <si>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</si>
  <si>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</si>
  <si>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</si>
  <si>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</si>
  <si>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</si>
  <si>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</si>
  <si>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</si>
  <si>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</si>
  <si>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</si>
  <si>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</si>
  <si>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</si>
  <si>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</si>
  <si>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</si>
  <si>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</si>
  <si>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</si>
  <si>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</si>
  <si>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</si>
  <si>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</si>
  <si>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</si>
  <si>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</si>
  <si>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</si>
  <si>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</si>
  <si>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</si>
  <si>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</si>
  <si>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</si>
  <si>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</si>
  <si>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</si>
  <si>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</si>
  <si>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</si>
  <si>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</si>
  <si>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</si>
  <si>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</si>
  <si>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</si>
  <si>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</si>
  <si>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</si>
  <si>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</si>
  <si>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</si>
  <si>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</si>
  <si>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</si>
  <si>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</si>
  <si>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</si>
  <si>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</si>
  <si>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</si>
  <si>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</si>
  <si>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</si>
  <si>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</si>
  <si>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</si>
  <si>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</si>
  <si>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</si>
  <si>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</si>
  <si>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</si>
  <si>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</si>
  <si>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</si>
  <si>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</si>
  <si>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</si>
  <si>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</si>
  <si>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</si>
  <si>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</si>
  <si>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</si>
  <si>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</si>
  <si>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</si>
  <si>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</si>
  <si>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</si>
  <si>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</si>
  <si>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</si>
  <si>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</si>
  <si>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</si>
  <si>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</si>
  <si>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</si>
  <si>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</si>
  <si>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</si>
  <si>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</si>
  <si>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</si>
  <si>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</si>
  <si>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</si>
  <si>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</si>
  <si>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</si>
  <si>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</si>
  <si>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</si>
  <si>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</si>
  <si>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</si>
  <si>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</si>
  <si>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</si>
  <si>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</si>
  <si>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</si>
  <si>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</si>
  <si>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</si>
  <si>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</si>
  <si>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</si>
  <si>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</si>
  <si>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</si>
  <si>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</si>
  <si>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</si>
  <si>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</si>
  <si>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</si>
  <si>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</si>
  <si>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</si>
  <si>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</si>
  <si>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</si>
  <si>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</si>
  <si>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</si>
  <si>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</si>
  <si>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</si>
  <si>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</si>
  <si>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</si>
  <si>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</si>
  <si>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</si>
  <si>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</si>
  <si>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</si>
  <si>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</si>
  <si>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</si>
  <si>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</si>
  <si>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</si>
  <si>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</si>
  <si>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</si>
  <si>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</si>
  <si>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</si>
  <si>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</si>
  <si>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</si>
  <si>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</si>
  <si>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</si>
  <si>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</si>
  <si>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</si>
  <si>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</si>
  <si>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</si>
  <si>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</si>
  <si>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</si>
  <si>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</si>
  <si>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</si>
  <si>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</si>
  <si>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</si>
  <si>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</si>
  <si>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</si>
  <si>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</si>
  <si>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</si>
  <si>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</si>
  <si>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</si>
  <si>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</si>
  <si>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</si>
  <si>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</si>
  <si>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</si>
  <si>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</si>
  <si>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</si>
  <si>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</si>
  <si>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</si>
  <si>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</si>
  <si>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</si>
  <si>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</si>
  <si>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</si>
  <si>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</si>
  <si>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</si>
  <si>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</si>
  <si>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</si>
  <si>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</si>
  <si>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</si>
  <si>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</si>
  <si>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</si>
  <si>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</si>
  <si>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</si>
  <si>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</si>
  <si>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</si>
  <si>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</si>
  <si>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</si>
  <si>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</si>
  <si>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</si>
  <si>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</si>
  <si>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</si>
  <si>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</si>
  <si>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</si>
  <si>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</si>
  <si>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</si>
  <si>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</si>
  <si>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</si>
  <si>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</si>
  <si>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</si>
  <si>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</si>
  <si>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</si>
  <si>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</si>
  <si>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</si>
  <si>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</si>
  <si>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</si>
  <si>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</si>
  <si>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</si>
  <si>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</si>
  <si>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</si>
  <si>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</si>
  <si>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</si>
  <si>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</si>
  <si>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</si>
  <si>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</si>
  <si>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</si>
  <si>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</si>
  <si>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</si>
  <si>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</si>
  <si>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</si>
  <si>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</si>
  <si>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</si>
  <si>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</si>
  <si>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</si>
  <si>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</si>
  <si>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</si>
  <si>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</si>
  <si>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</si>
  <si>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</si>
  <si>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</si>
  <si>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</si>
  <si>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</si>
  <si>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</si>
  <si>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</si>
  <si>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</si>
  <si>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</si>
  <si>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</si>
  <si>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</si>
  <si>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</si>
  <si>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</si>
  <si>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</si>
  <si>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</si>
  <si>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</si>
  <si>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</si>
  <si>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</si>
  <si>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</si>
  <si>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</si>
  <si>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</si>
  <si>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</si>
  <si>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</si>
  <si>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</si>
  <si>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</si>
  <si>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</si>
  <si>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</si>
  <si>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</si>
  <si>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</si>
  <si>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</si>
  <si>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</si>
  <si>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</si>
  <si>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</si>
  <si>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</si>
  <si>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</si>
  <si>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</si>
  <si>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</si>
  <si>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</si>
  <si>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</si>
  <si>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</si>
  <si>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</si>
  <si>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</si>
  <si>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</si>
  <si>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</si>
  <si>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</si>
  <si>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</si>
  <si>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</si>
  <si>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</si>
  <si>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</si>
  <si>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</si>
  <si>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</si>
  <si>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</si>
  <si>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</si>
  <si>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</si>
  <si>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</si>
  <si>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</si>
  <si>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</si>
  <si>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</si>
  <si>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</si>
  <si>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</si>
  <si>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</si>
  <si>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</si>
  <si>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</si>
  <si>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</si>
  <si>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</si>
  <si>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</si>
  <si>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</si>
  <si>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</si>
  <si>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</si>
  <si>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</si>
  <si>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</si>
  <si>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</si>
  <si>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</si>
  <si>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</si>
  <si>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</si>
  <si>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</si>
  <si>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</si>
  <si>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</si>
  <si>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</si>
  <si>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</si>
  <si>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</si>
  <si>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</si>
  <si>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</si>
  <si>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</si>
  <si>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</si>
  <si>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</si>
  <si>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</si>
  <si>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</si>
  <si>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</si>
  <si>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</si>
  <si>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</si>
  <si>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</si>
  <si>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</si>
  <si>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</si>
  <si>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</si>
  <si>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</si>
  <si>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</si>
  <si>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</si>
  <si>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</si>
  <si>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</si>
  <si>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</si>
  <si>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</si>
  <si>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</si>
  <si>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</si>
  <si>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</si>
  <si>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</si>
  <si>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</si>
  <si>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</si>
  <si>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</si>
  <si>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</si>
  <si>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</si>
  <si>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</si>
  <si>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</si>
  <si>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</si>
  <si>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</si>
  <si>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</si>
  <si>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</si>
  <si>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</si>
  <si>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</si>
  <si>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</si>
  <si>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</si>
  <si>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</si>
  <si>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</si>
  <si>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</si>
  <si>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</si>
  <si>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</si>
  <si>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</si>
  <si>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</si>
  <si>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</si>
  <si>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</si>
  <si>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</si>
  <si>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</si>
  <si>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</si>
  <si>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</si>
  <si>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</si>
  <si>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</si>
  <si>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</si>
  <si>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</si>
  <si>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</si>
  <si>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</si>
  <si>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</si>
  <si>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</si>
  <si>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</si>
  <si>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</si>
  <si>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</si>
  <si>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</si>
  <si>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</si>
  <si>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</si>
  <si>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</si>
  <si>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</si>
  <si>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</si>
  <si>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</si>
  <si>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</si>
  <si>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</si>
  <si>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</si>
  <si>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</si>
  <si>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</si>
  <si>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</si>
  <si>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</si>
  <si>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</si>
  <si>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</si>
  <si>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</si>
  <si>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</si>
  <si>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</si>
  <si>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</si>
  <si>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</si>
  <si>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</si>
  <si>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</si>
  <si>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</si>
  <si>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</si>
  <si>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</si>
  <si>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</si>
  <si>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</si>
  <si>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</si>
  <si>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</si>
  <si>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</si>
  <si>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</si>
  <si>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</si>
  <si>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</si>
  <si>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</si>
  <si>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</si>
  <si>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</si>
  <si>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</si>
  <si>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</si>
  <si>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</si>
  <si>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</si>
  <si>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</si>
  <si>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</si>
  <si>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</si>
  <si>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</si>
  <si>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</si>
  <si>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</si>
  <si>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</si>
  <si>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</si>
  <si>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</si>
  <si>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</si>
  <si>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</si>
  <si>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</si>
  <si>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</si>
  <si>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</si>
  <si>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</si>
  <si>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</si>
  <si>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</si>
  <si>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</si>
  <si>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</si>
  <si>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</si>
  <si>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</si>
  <si>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</si>
  <si>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</si>
  <si>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</si>
  <si>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</si>
  <si>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</si>
  <si>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</si>
  <si>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</si>
  <si>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</si>
  <si>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</si>
  <si>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</si>
  <si>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</si>
  <si>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</si>
  <si>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</si>
  <si>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</si>
  <si>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</si>
  <si>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</si>
  <si>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</si>
  <si>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</si>
  <si>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</si>
  <si>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</si>
  <si>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</si>
  <si>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</si>
  <si>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</si>
  <si>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</si>
  <si>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</si>
  <si>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</si>
  <si>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</si>
  <si>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</si>
  <si>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</si>
  <si>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</si>
  <si>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</si>
  <si>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</si>
  <si>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</si>
  <si>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</si>
  <si>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</si>
  <si>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</si>
  <si>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</si>
  <si>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</si>
  <si>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</si>
  <si>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</si>
  <si>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</si>
  <si>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</si>
  <si>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</si>
  <si>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</si>
  <si>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</si>
  <si>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</si>
  <si>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</si>
  <si>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</si>
  <si>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</si>
  <si>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</si>
  <si>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</si>
  <si>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</si>
  <si>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</si>
  <si>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</si>
  <si>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</si>
  <si>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</si>
  <si>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</si>
  <si>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</si>
  <si>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</si>
  <si>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</si>
  <si>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</si>
  <si>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</si>
  <si>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</si>
  <si>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</si>
  <si>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</si>
  <si>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</si>
  <si>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</si>
  <si>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</si>
  <si>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</si>
  <si>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</si>
  <si>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</si>
  <si>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</si>
  <si>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</si>
  <si>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</si>
  <si>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</si>
  <si>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</si>
  <si>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</si>
  <si>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</si>
  <si>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</si>
  <si>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</si>
  <si>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</si>
  <si>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</si>
  <si>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</si>
  <si>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</si>
  <si>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</si>
  <si>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</si>
  <si>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</si>
  <si>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</si>
  <si>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</si>
  <si>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</si>
  <si>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</si>
  <si>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</si>
  <si>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</si>
  <si>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</si>
  <si>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</si>
  <si>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</si>
  <si>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</si>
  <si>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</si>
  <si>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</si>
  <si>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</si>
  <si>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</si>
  <si>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</si>
  <si>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</si>
  <si>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</si>
  <si>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</si>
  <si>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</si>
  <si>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</si>
  <si>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</si>
  <si>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</si>
  <si>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</si>
  <si>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</si>
  <si>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</si>
  <si>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</si>
  <si>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</si>
  <si>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</si>
  <si>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</si>
  <si>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</si>
  <si>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</si>
  <si>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</si>
  <si>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</si>
  <si>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</si>
  <si>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</si>
  <si>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</si>
  <si>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</si>
  <si>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</si>
  <si>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</si>
  <si>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</si>
  <si>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</si>
  <si>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</si>
  <si>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</si>
  <si>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</si>
  <si>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</si>
  <si>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</si>
  <si>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</si>
  <si>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</si>
  <si>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</si>
  <si>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</si>
  <si>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</si>
  <si>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</si>
  <si>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</si>
  <si>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</si>
  <si>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</si>
  <si>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</si>
  <si>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</si>
  <si>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</si>
  <si>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</si>
  <si>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</si>
  <si>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</si>
  <si>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</si>
  <si>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</si>
  <si>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</si>
  <si>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</si>
  <si>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</si>
  <si>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</si>
  <si>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</si>
  <si>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</si>
  <si>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</si>
  <si>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</si>
  <si>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</si>
  <si>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</si>
  <si>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</si>
  <si>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</si>
  <si>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</si>
  <si>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</si>
  <si>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</si>
  <si>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</si>
  <si>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</si>
  <si>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</si>
  <si>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</si>
  <si>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</si>
  <si>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</si>
  <si>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</si>
  <si>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</si>
  <si>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</si>
  <si>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</si>
  <si>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</si>
  <si>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</si>
  <si>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</si>
  <si>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</si>
  <si>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</si>
  <si>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</si>
  <si>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</si>
  <si>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</si>
  <si>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</si>
  <si>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</si>
  <si>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</si>
  <si>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</si>
  <si>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</si>
  <si>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</si>
  <si>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</si>
  <si>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</si>
  <si>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</si>
  <si>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</si>
  <si>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</si>
  <si>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</si>
  <si>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</si>
  <si>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</si>
  <si>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</si>
  <si>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</si>
  <si>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</si>
  <si>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</si>
  <si>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</si>
  <si>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</si>
  <si>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</si>
  <si>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</si>
  <si>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</si>
  <si>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</si>
  <si>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</si>
  <si>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</si>
  <si>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</si>
  <si>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</si>
  <si>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</si>
  <si>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</si>
  <si>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</si>
  <si>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</si>
  <si>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</si>
  <si>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</si>
  <si>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</si>
  <si>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</si>
  <si>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</si>
  <si>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</si>
  <si>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</si>
  <si>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</si>
  <si>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</si>
  <si>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</si>
  <si>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</si>
  <si>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</si>
  <si>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</si>
  <si>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</si>
  <si>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</si>
  <si>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</si>
  <si>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</si>
  <si>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</si>
  <si>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</si>
  <si>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</si>
  <si>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</si>
  <si>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</si>
  <si>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</si>
  <si>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</si>
  <si>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</si>
  <si>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</si>
  <si>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</si>
  <si>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</si>
  <si>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</si>
  <si>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</si>
  <si>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</si>
  <si>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</si>
  <si>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</si>
  <si>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</si>
  <si>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</si>
  <si>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</si>
  <si>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</si>
  <si>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</si>
  <si>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</si>
  <si>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</si>
  <si>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</si>
  <si>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</si>
  <si>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</si>
  <si>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</si>
  <si>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</si>
  <si>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</si>
  <si>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</si>
  <si>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</si>
  <si>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</si>
  <si>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</si>
  <si>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</si>
  <si>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</si>
  <si>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</si>
  <si>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</si>
  <si>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</si>
  <si>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</si>
  <si>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</si>
  <si>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</si>
  <si>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</si>
  <si>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</si>
  <si>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</si>
  <si>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</si>
  <si>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</si>
  <si>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</si>
  <si>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</si>
  <si>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</si>
  <si>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</si>
  <si>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</si>
  <si>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</si>
  <si>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</si>
  <si>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</si>
  <si>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</si>
  <si>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</si>
  <si>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</si>
  <si>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</si>
  <si>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</si>
  <si>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</si>
  <si>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</si>
  <si>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</si>
  <si>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</si>
  <si>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</si>
  <si>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</si>
  <si>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</si>
  <si>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</si>
  <si>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</si>
  <si>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</si>
  <si>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</si>
  <si>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</si>
  <si>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</si>
  <si>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</si>
  <si>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</si>
  <si>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</si>
  <si>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</si>
  <si>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</si>
  <si>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</si>
  <si>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</si>
  <si>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</si>
  <si>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</si>
  <si>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</si>
  <si>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</si>
  <si>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</si>
  <si>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</si>
  <si>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</si>
  <si>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</si>
  <si>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</si>
  <si>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</si>
  <si>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</si>
  <si>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</si>
  <si>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</si>
  <si>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</si>
  <si>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</si>
  <si>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</si>
  <si>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</si>
  <si>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</si>
  <si>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</si>
  <si>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</si>
  <si>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</si>
  <si>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</si>
  <si>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</si>
  <si>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</si>
  <si>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</si>
  <si>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</si>
  <si>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</si>
  <si>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</si>
  <si>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</si>
  <si>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</si>
  <si>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</si>
  <si>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</si>
  <si>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</si>
  <si>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</si>
  <si>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</si>
  <si>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</si>
  <si>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</si>
  <si>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</si>
  <si>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</si>
  <si>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</si>
  <si>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</si>
  <si>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</si>
  <si>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</si>
  <si>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</si>
  <si>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</si>
  <si>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</si>
  <si>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</si>
  <si>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</si>
  <si>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</si>
  <si>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</si>
  <si>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</si>
  <si>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</si>
  <si>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</si>
  <si>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</si>
  <si>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</si>
  <si>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</si>
  <si>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</si>
  <si>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</si>
  <si>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</si>
  <si>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</si>
  <si>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</si>
  <si>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</si>
  <si>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</si>
  <si>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</si>
  <si>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</si>
  <si>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</si>
  <si>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</si>
  <si>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</si>
  <si>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</si>
  <si>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</si>
  <si>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</si>
  <si>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</si>
  <si>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</si>
  <si>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</si>
  <si>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</si>
  <si>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</si>
  <si>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</si>
  <si>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</si>
  <si>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</si>
  <si>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</si>
  <si>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</si>
  <si>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</si>
  <si>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</si>
  <si>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</si>
  <si>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</si>
  <si>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</si>
  <si>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</si>
  <si>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</si>
  <si>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</si>
  <si>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</si>
  <si>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</si>
  <si>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</si>
  <si>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</si>
  <si>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</si>
  <si>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</si>
  <si>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</si>
  <si>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</si>
  <si>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</si>
  <si>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</si>
  <si>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</si>
  <si>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</si>
  <si>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</si>
  <si>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</si>
  <si>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</si>
  <si>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</si>
  <si>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</si>
  <si>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</si>
  <si>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</si>
  <si>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</si>
  <si>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</si>
  <si>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</si>
  <si>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</si>
  <si>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</si>
  <si>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</si>
  <si>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</si>
  <si>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</si>
  <si>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</si>
  <si>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</si>
  <si>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</si>
  <si>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</si>
  <si>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</si>
  <si>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</si>
  <si>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</si>
  <si>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</si>
  <si>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</si>
  <si>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</si>
  <si>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</si>
  <si>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</si>
  <si>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</si>
  <si>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</si>
  <si>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</si>
  <si>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</si>
  <si>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</si>
  <si>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</si>
  <si>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</si>
  <si>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</si>
  <si>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</si>
  <si>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</si>
  <si>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</si>
  <si>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</si>
  <si>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</si>
  <si>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</si>
  <si>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</si>
  <si>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</si>
  <si>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</si>
  <si>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</si>
  <si>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</si>
  <si>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</si>
  <si>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</si>
  <si>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</si>
  <si>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</si>
  <si>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</si>
  <si>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</si>
  <si>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</si>
  <si>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</si>
  <si>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</si>
  <si>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</si>
  <si>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</si>
  <si>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</si>
  <si>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</si>
  <si>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</si>
  <si>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</si>
  <si>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</si>
  <si>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</si>
  <si>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</si>
  <si>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</si>
  <si>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</si>
  <si>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</si>
  <si>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</si>
  <si>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</si>
  <si>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</si>
  <si>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</si>
  <si>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</si>
  <si>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</si>
  <si>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</si>
  <si>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</si>
  <si>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</si>
  <si>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</si>
  <si>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</si>
  <si>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</si>
  <si>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</si>
  <si>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</si>
  <si>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</si>
  <si>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</si>
  <si>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</si>
  <si>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</si>
  <si>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</si>
  <si>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</si>
  <si>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</si>
  <si>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</si>
  <si>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</si>
  <si>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</si>
  <si>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</si>
  <si>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</si>
  <si>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</si>
  <si>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</si>
  <si>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</si>
  <si>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</si>
  <si>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</si>
  <si>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</si>
  <si>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</si>
  <si>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</si>
  <si>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</si>
  <si>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</si>
  <si>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</si>
  <si>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</si>
  <si>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</si>
  <si>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</si>
  <si>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</si>
  <si>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</si>
  <si>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</si>
  <si>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</si>
  <si>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</si>
  <si>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</si>
  <si>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</si>
  <si>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</si>
  <si>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</si>
  <si>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</si>
  <si>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</si>
  <si>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</si>
  <si>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</si>
  <si>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</si>
  <si>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</si>
  <si>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</si>
  <si>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</si>
  <si>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</si>
  <si>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</si>
  <si>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</si>
  <si>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</si>
  <si>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</si>
  <si>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</si>
  <si>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</si>
  <si>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</si>
  <si>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</si>
  <si>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</si>
  <si>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</si>
  <si>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</si>
  <si>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</si>
  <si>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</si>
  <si>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</si>
  <si>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</si>
  <si>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</si>
  <si>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</si>
  <si>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</si>
  <si>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</si>
  <si>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</si>
  <si>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</si>
  <si>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</si>
  <si>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</si>
  <si>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</si>
  <si>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</si>
  <si>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</si>
  <si>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</si>
  <si>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</si>
  <si>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</si>
  <si>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</si>
  <si>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</si>
  <si>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</si>
  <si>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</si>
  <si>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</si>
  <si>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</si>
  <si>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</si>
  <si>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</si>
  <si>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</si>
  <si>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</si>
  <si>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</si>
  <si>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</si>
  <si>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</si>
  <si>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</si>
  <si>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</si>
  <si>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</si>
  <si>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</si>
  <si>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</si>
  <si>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</si>
  <si>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</si>
  <si>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</si>
  <si>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</si>
  <si>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</si>
  <si>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</si>
  <si>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</si>
  <si>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</si>
  <si>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</si>
  <si>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</si>
  <si>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</si>
  <si>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</si>
  <si>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</si>
  <si>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</si>
  <si>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</si>
  <si>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</si>
  <si>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</si>
  <si>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</si>
  <si>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</si>
  <si>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</si>
  <si>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</si>
  <si>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</si>
  <si>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</si>
  <si>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</si>
  <si>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</si>
  <si>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</si>
  <si>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</si>
  <si>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</si>
  <si>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</si>
  <si>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</si>
  <si>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</si>
  <si>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</si>
  <si>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</si>
  <si>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</si>
  <si>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</si>
  <si>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</si>
  <si>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</si>
  <si>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</si>
  <si>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</si>
  <si>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</si>
  <si>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</si>
  <si>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</si>
  <si>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</si>
  <si>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</si>
  <si>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</si>
  <si>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</si>
  <si>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</si>
  <si>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</si>
  <si>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</si>
  <si>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</si>
  <si>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</si>
  <si>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</si>
  <si>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</si>
  <si>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</si>
  <si>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</si>
  <si>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</si>
  <si>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</si>
  <si>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</si>
  <si>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</si>
  <si>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</si>
  <si>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</si>
  <si>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</si>
  <si>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</si>
  <si>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</si>
  <si>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</si>
  <si>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</si>
  <si>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</si>
  <si>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</si>
  <si>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</si>
  <si>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</si>
  <si>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</si>
  <si>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</si>
  <si>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</si>
  <si>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</si>
  <si>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</si>
  <si>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</si>
  <si>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</si>
  <si>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</si>
  <si>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</si>
  <si>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</si>
  <si>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</si>
  <si>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</si>
  <si>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</si>
  <si>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</si>
  <si>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</si>
  <si>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</si>
  <si>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</si>
  <si>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</si>
  <si>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</si>
  <si>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</si>
  <si>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</si>
  <si>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</si>
  <si>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</si>
  <si>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</si>
  <si>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</si>
  <si>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</si>
  <si>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</si>
  <si>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</si>
  <si>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</si>
  <si>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</si>
  <si>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</si>
  <si>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</si>
  <si>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</si>
  <si>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</si>
  <si>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</si>
  <si>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</si>
  <si>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</si>
  <si>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</si>
  <si>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</si>
  <si>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</si>
  <si>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</si>
  <si>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</si>
  <si>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</si>
  <si>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</si>
  <si>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</si>
  <si>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</si>
  <si>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</si>
  <si>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</si>
  <si>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</si>
  <si>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</si>
  <si>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</si>
  <si>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</si>
  <si>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</si>
  <si>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</si>
  <si>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</si>
  <si>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</si>
  <si>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</si>
  <si>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</si>
  <si>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</si>
  <si>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</si>
  <si>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</si>
  <si>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</si>
  <si>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</si>
  <si>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</si>
  <si>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</si>
  <si>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</si>
  <si>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</si>
  <si>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</si>
  <si>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</si>
  <si>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</si>
  <si>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</si>
  <si>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</si>
  <si>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</si>
  <si>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</si>
  <si>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</si>
  <si>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</si>
  <si>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</si>
  <si>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</si>
  <si>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</si>
  <si>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</si>
  <si>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</si>
  <si>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</si>
  <si>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</si>
  <si>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</si>
  <si>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</si>
  <si>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</si>
  <si>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</si>
  <si>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</si>
  <si>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</si>
  <si>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</si>
  <si>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</si>
  <si>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</si>
  <si>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</si>
  <si>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</si>
  <si>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</si>
  <si>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</si>
  <si>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</si>
  <si>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</si>
  <si>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</si>
  <si>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</si>
  <si>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</si>
  <si>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</si>
  <si>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</si>
  <si>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</si>
  <si>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</si>
  <si>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</si>
  <si>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</si>
  <si>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</si>
  <si>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</si>
  <si>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</si>
  <si>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</si>
  <si>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</si>
  <si>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</si>
  <si>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</si>
  <si>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</si>
  <si>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</si>
  <si>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</si>
  <si>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</si>
  <si>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</si>
  <si>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</si>
  <si>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</si>
  <si>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</si>
  <si>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</si>
  <si>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</si>
  <si>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</si>
  <si>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</si>
  <si>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</si>
  <si>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</si>
  <si>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</si>
  <si>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</si>
  <si>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</si>
  <si>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</si>
  <si>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</si>
  <si>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</si>
  <si>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</si>
  <si>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</si>
  <si>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</si>
  <si>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</si>
  <si>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</si>
  <si>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</si>
  <si>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</si>
  <si>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</si>
  <si>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</si>
  <si>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</si>
  <si>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</si>
  <si>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</si>
  <si>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</si>
  <si>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</si>
  <si>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</si>
  <si>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</si>
  <si>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</si>
  <si>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</si>
  <si>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</si>
  <si>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</si>
  <si>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</si>
  <si>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</si>
  <si>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</si>
  <si>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</si>
  <si>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</si>
  <si>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</si>
  <si>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</si>
  <si>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</si>
  <si>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</si>
  <si>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</si>
  <si>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</si>
  <si>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</si>
  <si>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</si>
  <si>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</si>
  <si>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</si>
  <si>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</si>
  <si>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</si>
  <si>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</si>
  <si>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</si>
  <si>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</si>
  <si>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</si>
  <si>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</si>
  <si>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</si>
  <si>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</si>
  <si>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</si>
  <si>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</si>
  <si>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</si>
  <si>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</si>
  <si>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</si>
  <si>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</si>
  <si>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</si>
  <si>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</si>
  <si>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</si>
  <si>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</si>
  <si>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</si>
  <si>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</si>
  <si>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</si>
  <si>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</si>
  <si>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</si>
  <si>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</si>
  <si>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</si>
  <si>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</si>
  <si>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</si>
  <si>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</si>
  <si>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</si>
  <si>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</si>
  <si>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</si>
  <si>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</si>
  <si>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</si>
  <si>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</si>
  <si>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</si>
  <si>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</si>
  <si>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</si>
  <si>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</si>
  <si>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</si>
  <si>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</si>
  <si>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</si>
  <si>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</si>
  <si>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</si>
  <si>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</si>
  <si>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</si>
  <si>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</si>
  <si>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</si>
  <si>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</si>
  <si>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</si>
  <si>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</si>
  <si>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</si>
  <si>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</si>
  <si>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</si>
  <si>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</si>
  <si>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</si>
  <si>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</si>
  <si>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</si>
  <si>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</si>
  <si>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</si>
  <si>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</si>
  <si>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</si>
  <si>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</si>
  <si>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</si>
  <si>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</si>
  <si>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</si>
  <si>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</si>
  <si>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</si>
  <si>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</si>
  <si>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</si>
  <si>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</si>
  <si>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</si>
  <si>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</si>
  <si>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</si>
  <si>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</si>
  <si>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</si>
  <si>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</si>
  <si>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</si>
  <si>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</si>
  <si>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</si>
  <si>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</si>
  <si>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</si>
  <si>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</si>
  <si>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</si>
  <si>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</si>
  <si>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</si>
  <si>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</si>
  <si>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</si>
  <si>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</si>
  <si>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</si>
  <si>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</si>
  <si>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</si>
  <si>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</si>
  <si>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</si>
  <si>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</si>
  <si>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</si>
  <si>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</si>
  <si>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</si>
  <si>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</si>
  <si>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</si>
  <si>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</si>
  <si>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</si>
  <si>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</si>
  <si>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</si>
  <si>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</si>
  <si>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</si>
  <si>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</si>
  <si>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</si>
  <si>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</si>
  <si>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</si>
  <si>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</si>
  <si>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</si>
  <si>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</si>
  <si>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</si>
  <si>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</si>
  <si>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</si>
  <si>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</si>
  <si>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</si>
  <si>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</si>
  <si>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</si>
  <si>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</si>
  <si>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</si>
  <si>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</si>
  <si>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</si>
  <si>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</si>
  <si>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</si>
  <si>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</si>
  <si>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</si>
  <si>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</si>
  <si>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</si>
  <si>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</si>
  <si>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</si>
  <si>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</si>
  <si>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</si>
  <si>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</si>
  <si>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</si>
  <si>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</si>
  <si>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</si>
  <si>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</si>
  <si>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</si>
  <si>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</si>
  <si>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</si>
  <si>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</si>
  <si>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</si>
  <si>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</si>
  <si>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</si>
  <si>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</si>
  <si>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</si>
  <si>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</si>
  <si>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</si>
  <si>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</si>
  <si>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</si>
  <si>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</si>
  <si>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</si>
  <si>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</si>
  <si>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</si>
  <si>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</si>
  <si>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</si>
  <si>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</si>
  <si>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</si>
  <si>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</si>
  <si>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</si>
  <si>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</si>
  <si>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</si>
  <si>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</si>
  <si>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</si>
  <si>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</si>
  <si>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</si>
  <si>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</si>
  <si>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</si>
  <si>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</si>
  <si>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</si>
  <si>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</si>
  <si>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</si>
  <si>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</si>
  <si>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</si>
  <si>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</si>
  <si>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</si>
  <si>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</si>
  <si>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</si>
  <si>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</si>
  <si>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</si>
  <si>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</si>
  <si>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</si>
  <si>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</si>
  <si>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</si>
  <si>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</si>
  <si>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</si>
  <si>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</si>
  <si>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</si>
  <si>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</si>
  <si>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</si>
  <si>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</si>
  <si>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</si>
  <si>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</si>
  <si>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</si>
  <si>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</si>
  <si>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</si>
  <si>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</si>
  <si>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</si>
  <si>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</si>
  <si>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</si>
  <si>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</si>
  <si>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</si>
  <si>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</si>
  <si>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</si>
  <si>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</si>
  <si>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</si>
  <si>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</si>
  <si>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</si>
  <si>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</si>
  <si>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</si>
  <si>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</si>
  <si>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</si>
  <si>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</si>
  <si>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</si>
  <si>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</si>
  <si>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</si>
  <si>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</si>
  <si>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</si>
  <si>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</si>
  <si>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</si>
  <si>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</si>
  <si>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</si>
  <si>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</si>
  <si>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</si>
  <si>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</si>
  <si>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</si>
  <si>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</si>
  <si>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</si>
  <si>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</si>
  <si>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</si>
  <si>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</si>
  <si>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</si>
  <si>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</si>
  <si>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</si>
  <si>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</si>
  <si>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</si>
  <si>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</si>
  <si>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</si>
  <si>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</si>
  <si>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</si>
  <si>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</si>
  <si>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</si>
  <si>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</si>
  <si>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</si>
  <si>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</si>
  <si>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</si>
  <si>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</si>
  <si>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</si>
  <si>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</si>
  <si>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</si>
  <si>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</si>
  <si>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</si>
  <si>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</si>
  <si>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</si>
  <si>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</si>
  <si>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</si>
  <si>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</si>
  <si>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</si>
  <si>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</si>
  <si>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</si>
  <si>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</si>
  <si>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</si>
  <si>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</si>
  <si>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</si>
  <si>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</si>
  <si>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</si>
  <si>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</si>
  <si>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</si>
  <si>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</si>
  <si>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</si>
  <si>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</si>
  <si>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</si>
  <si>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</si>
  <si>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</si>
  <si>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</si>
  <si>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</si>
  <si>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</si>
  <si>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</si>
  <si>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</si>
  <si>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</si>
  <si>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</si>
  <si>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</si>
  <si>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</si>
  <si>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</si>
  <si>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</si>
  <si>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</si>
  <si>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</si>
  <si>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</si>
  <si>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</si>
  <si>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</si>
  <si>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</si>
  <si>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</si>
  <si>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</si>
  <si>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</si>
  <si>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</si>
  <si>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</si>
  <si>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</si>
  <si>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</si>
  <si>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</si>
  <si>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</si>
  <si>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</si>
  <si>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</si>
  <si>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</si>
  <si>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</si>
  <si>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</si>
  <si>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</si>
  <si>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</si>
  <si>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</si>
  <si>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</si>
  <si>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</si>
  <si>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</si>
  <si>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</si>
  <si>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</si>
  <si>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</si>
  <si>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</si>
  <si>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</si>
  <si>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</si>
  <si>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</si>
  <si>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</si>
  <si>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</si>
  <si>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</si>
  <si>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</si>
  <si>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</si>
  <si>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</si>
  <si>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</si>
  <si>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</si>
  <si>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</si>
  <si>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</si>
  <si>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</si>
  <si>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</si>
  <si>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</si>
  <si>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</si>
  <si>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</si>
  <si>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</si>
  <si>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</si>
  <si>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</si>
  <si>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</si>
  <si>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</si>
  <si>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</si>
  <si>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</si>
  <si>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</si>
  <si>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</si>
  <si>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</si>
  <si>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</si>
  <si>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</si>
  <si>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</si>
  <si>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</si>
  <si>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</si>
  <si>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</si>
  <si>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</si>
  <si>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</si>
  <si>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</si>
  <si>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</si>
  <si>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</si>
  <si>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</si>
  <si>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</si>
  <si>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</si>
  <si>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</si>
  <si>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</si>
  <si>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</si>
  <si>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</si>
  <si>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</si>
  <si>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</si>
  <si>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</si>
  <si>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</si>
  <si>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</si>
  <si>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</si>
  <si>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</si>
  <si>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</si>
  <si>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</si>
  <si>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</si>
  <si>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</si>
  <si>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</si>
  <si>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</si>
  <si>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</si>
  <si>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</si>
  <si>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</si>
  <si>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</si>
  <si>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</si>
  <si>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</si>
  <si>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</si>
  <si>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</si>
  <si>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</si>
  <si>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</si>
  <si>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</si>
  <si>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</si>
  <si>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</si>
  <si>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</si>
  <si>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</si>
  <si>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</si>
  <si>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</si>
  <si>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</si>
  <si>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</si>
  <si>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</si>
  <si>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</si>
  <si>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</si>
  <si>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</si>
  <si>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</si>
  <si>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</si>
  <si>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</si>
  <si>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</si>
  <si>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</si>
  <si>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</si>
  <si>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</si>
  <si>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</si>
  <si>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</si>
  <si>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</si>
  <si>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</si>
  <si>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</si>
  <si>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</si>
  <si>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</si>
  <si>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</si>
  <si>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</si>
  <si>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</si>
  <si>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</si>
  <si>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</si>
  <si>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</si>
  <si>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</si>
  <si>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</si>
  <si>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</si>
  <si>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</si>
  <si>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</si>
  <si>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</si>
  <si>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</si>
  <si>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</si>
  <si>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</si>
  <si>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</si>
  <si>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</si>
  <si>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</si>
  <si>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</si>
  <si>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</si>
  <si>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</si>
  <si>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</si>
  <si>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</si>
  <si>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</si>
  <si>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</si>
  <si>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</si>
  <si>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</si>
  <si>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</si>
  <si>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</si>
  <si>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</si>
  <si>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</si>
  <si>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</si>
  <si>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</si>
  <si>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</si>
  <si>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</si>
  <si>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</si>
  <si>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</si>
  <si>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</si>
  <si>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</si>
  <si>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</si>
  <si>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</si>
  <si>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</si>
  <si>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</si>
  <si>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</si>
  <si>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</si>
  <si>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</si>
  <si>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</si>
  <si>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</si>
  <si>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</si>
  <si>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</si>
  <si>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</si>
  <si>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</si>
  <si>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</si>
  <si>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</si>
  <si>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</si>
  <si>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</si>
  <si>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</si>
  <si>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</si>
  <si>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</si>
  <si>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</si>
  <si>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</si>
  <si>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</si>
  <si>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</si>
  <si>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</si>
  <si>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</si>
  <si>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</si>
  <si>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</si>
  <si>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</si>
  <si>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</si>
  <si>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</si>
  <si>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</si>
  <si>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</si>
  <si>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</si>
  <si>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</si>
  <si>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</si>
  <si>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</si>
  <si>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</si>
  <si>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</si>
  <si>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</si>
  <si>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</si>
  <si>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</si>
  <si>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</si>
  <si>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</si>
  <si>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</si>
  <si>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</si>
  <si>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</si>
  <si>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</si>
  <si>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</si>
  <si>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</si>
  <si>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</si>
  <si>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</si>
  <si>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</si>
  <si>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</si>
  <si>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</si>
  <si>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</si>
  <si>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</si>
  <si>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</si>
  <si>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</si>
  <si>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</si>
  <si>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</si>
  <si>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</si>
  <si>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</si>
  <si>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</si>
  <si>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</si>
  <si>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</si>
  <si>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</si>
  <si>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</si>
  <si>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</si>
  <si>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</si>
  <si>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</si>
  <si>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</si>
  <si>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</si>
  <si>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</si>
  <si>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</si>
  <si>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</si>
  <si>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</si>
  <si>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</si>
  <si>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</si>
  <si>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</si>
  <si>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</si>
  <si>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</si>
  <si>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</si>
  <si>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</si>
  <si>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</si>
  <si>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</si>
  <si>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</si>
  <si>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</si>
  <si>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</si>
  <si>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</si>
  <si>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</si>
  <si>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</si>
  <si>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</si>
  <si>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</si>
  <si>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</si>
  <si>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</si>
  <si>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</si>
  <si>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</si>
  <si>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</si>
  <si>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</si>
  <si>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</si>
  <si>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</si>
  <si>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</si>
  <si>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</si>
  <si>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</si>
  <si>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</si>
  <si>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</si>
  <si>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</si>
  <si>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</si>
  <si>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</si>
  <si>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</si>
  <si>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</si>
  <si>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</si>
  <si>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</si>
  <si>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</si>
  <si>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</si>
  <si>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</si>
  <si>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</si>
  <si>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</si>
  <si>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</si>
  <si>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</si>
  <si>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</si>
  <si>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</si>
  <si>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</si>
  <si>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</si>
  <si>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</si>
  <si>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</si>
  <si>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</si>
  <si>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</si>
  <si>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</si>
  <si>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</si>
  <si>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</si>
  <si>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</si>
  <si>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</si>
  <si>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</si>
  <si>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</si>
  <si>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</si>
  <si>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</si>
  <si>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</si>
  <si>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</si>
  <si>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</si>
  <si>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</si>
  <si>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</si>
  <si>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</si>
  <si>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</si>
  <si>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</si>
  <si>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</si>
  <si>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</si>
  <si>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</si>
  <si>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</si>
  <si>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</si>
  <si>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</si>
  <si>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</si>
  <si>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</si>
  <si>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</si>
  <si>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</si>
  <si>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</si>
  <si>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</si>
  <si>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</si>
  <si>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</si>
  <si>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</si>
  <si>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</si>
  <si>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</si>
  <si>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</si>
  <si>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</si>
  <si>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</si>
  <si>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</si>
  <si>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</si>
  <si>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</si>
  <si>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</si>
  <si>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</si>
  <si>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</si>
  <si>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</si>
  <si>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</si>
  <si>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</si>
  <si>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</si>
  <si>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</si>
  <si>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</si>
  <si>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</si>
  <si>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</si>
  <si>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</si>
  <si>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</si>
  <si>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</si>
  <si>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</si>
  <si>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</si>
  <si>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</si>
  <si>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</si>
  <si>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</si>
  <si>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</si>
  <si>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</si>
  <si>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</si>
  <si>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</si>
  <si>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</si>
  <si>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</si>
  <si>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</si>
  <si>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</si>
  <si>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</si>
  <si>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</si>
  <si>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</si>
  <si>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</si>
  <si>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</si>
  <si>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</si>
  <si>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</si>
  <si>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</si>
  <si>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</si>
  <si>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</si>
  <si>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</si>
  <si>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</si>
  <si>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</si>
  <si>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</si>
  <si>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</si>
  <si>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</si>
  <si>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</si>
  <si>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</si>
  <si>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</si>
  <si>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</si>
  <si>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</si>
  <si>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</si>
  <si>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</si>
  <si>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</si>
  <si>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</si>
  <si>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</si>
  <si>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</si>
  <si>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</si>
  <si>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</si>
  <si>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</si>
  <si>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</si>
  <si>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</si>
  <si>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</si>
  <si>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</si>
  <si>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</si>
  <si>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</si>
  <si>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</si>
  <si>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</si>
  <si>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</si>
  <si>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</si>
  <si>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</si>
  <si>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</si>
  <si>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</si>
  <si>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</si>
  <si>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</si>
  <si>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</si>
  <si>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</si>
  <si>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</si>
  <si>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</si>
  <si>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</si>
  <si>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</si>
  <si>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</si>
  <si>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</si>
  <si>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</si>
  <si>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</si>
  <si>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</si>
  <si>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</si>
  <si>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</si>
  <si>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</si>
  <si>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</si>
  <si>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</si>
  <si>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</si>
  <si>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</si>
  <si>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</si>
  <si>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</si>
  <si>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</si>
  <si>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</si>
  <si>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</si>
  <si>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</si>
  <si>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</si>
  <si>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</si>
  <si>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</si>
  <si>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</si>
  <si>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</si>
  <si>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</si>
  <si>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</si>
  <si>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</si>
  <si>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</si>
  <si>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</si>
  <si>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</si>
  <si>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</si>
  <si>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</si>
  <si>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</si>
  <si>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</si>
  <si>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</si>
  <si>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</si>
  <si>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</si>
  <si>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</si>
  <si>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</si>
  <si>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</si>
  <si>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</si>
  <si>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</si>
  <si>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</si>
  <si>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</si>
  <si>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</si>
  <si>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</si>
  <si>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</si>
  <si>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</si>
  <si>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</si>
  <si>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</si>
  <si>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</si>
  <si>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</si>
  <si>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</si>
  <si>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</si>
  <si>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</si>
  <si>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</si>
  <si>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</si>
  <si>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</si>
  <si>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</si>
  <si>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</si>
  <si>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</si>
  <si>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</si>
  <si>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</si>
  <si>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</si>
  <si>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</si>
  <si>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</si>
  <si>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</si>
  <si>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</si>
  <si>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</si>
  <si>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</si>
  <si>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</si>
  <si>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</si>
  <si>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</si>
  <si>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</si>
  <si>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</si>
  <si>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</si>
  <si>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</si>
  <si>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</si>
  <si>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</si>
  <si>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</si>
  <si>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</si>
  <si>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</si>
  <si>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</si>
  <si>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</si>
  <si>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</si>
  <si>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</si>
  <si>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</si>
  <si>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</si>
  <si>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</si>
  <si>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</si>
  <si>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</si>
  <si>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</si>
  <si>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</si>
  <si>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</si>
  <si>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</si>
  <si>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</si>
  <si>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</si>
  <si>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</si>
  <si>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</si>
  <si>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</si>
  <si>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</si>
  <si>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</si>
  <si>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</si>
  <si>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</si>
  <si>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</si>
  <si>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</si>
  <si>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</si>
  <si>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</si>
  <si>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</si>
  <si>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</si>
  <si>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</si>
  <si>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</si>
  <si>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</si>
  <si>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</si>
  <si>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</si>
  <si>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</si>
  <si>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</si>
  <si>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</si>
  <si>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</si>
  <si>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</si>
  <si>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</si>
  <si>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</si>
  <si>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</si>
  <si>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</si>
  <si>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</si>
  <si>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</si>
  <si>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</si>
  <si>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</si>
  <si>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</si>
  <si>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</si>
  <si>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</si>
  <si>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</si>
  <si>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</si>
  <si>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</si>
  <si>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</si>
  <si>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</si>
  <si>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</si>
  <si>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</si>
  <si>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</si>
  <si>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</si>
  <si>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</si>
  <si>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</si>
  <si>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</si>
  <si>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</si>
  <si>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</si>
  <si>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</si>
  <si>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</si>
  <si>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</si>
  <si>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</si>
  <si>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</si>
  <si>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</si>
  <si>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</si>
  <si>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</si>
  <si>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</si>
  <si>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</si>
  <si>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</si>
  <si>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</si>
  <si>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</si>
  <si>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</si>
  <si>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</si>
  <si>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</si>
  <si>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</si>
  <si>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</si>
  <si>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</si>
  <si>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</si>
  <si>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</si>
  <si>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</si>
  <si>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</si>
  <si>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</si>
  <si>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</si>
  <si>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</si>
  <si>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</si>
  <si>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</si>
  <si>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</si>
  <si>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</si>
  <si>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</si>
  <si>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</si>
  <si>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</si>
  <si>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</si>
  <si>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</si>
  <si>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</si>
  <si>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</si>
  <si>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</si>
  <si>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</si>
  <si>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</si>
  <si>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</si>
  <si>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</si>
  <si>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</si>
  <si>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</si>
  <si>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</si>
  <si>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</si>
  <si>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</si>
  <si>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</si>
  <si>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</si>
  <si>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</si>
  <si>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</si>
  <si>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</si>
  <si>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</si>
  <si>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</si>
  <si>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</si>
  <si>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</si>
  <si>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</si>
  <si>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</si>
  <si>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</si>
  <si>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</si>
  <si>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</si>
  <si>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</si>
  <si>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</si>
  <si>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</si>
  <si>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</si>
  <si>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</si>
  <si>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</si>
  <si>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</si>
  <si>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</si>
  <si>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</si>
  <si>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</si>
  <si>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</si>
  <si>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</si>
  <si>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</si>
  <si>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</si>
  <si>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</si>
  <si>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</si>
  <si>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</si>
  <si>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</si>
  <si>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</si>
  <si>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</si>
  <si>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</si>
  <si>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</si>
  <si>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</si>
  <si>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</si>
  <si>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</si>
  <si>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</si>
  <si>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</si>
  <si>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</si>
  <si>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</si>
  <si>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</si>
  <si>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</si>
  <si>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</si>
  <si>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</si>
  <si>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</si>
  <si>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</si>
  <si>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</si>
  <si>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</si>
  <si>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</si>
  <si>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</si>
  <si>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</si>
  <si>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</si>
  <si>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</si>
  <si>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</si>
  <si>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</si>
  <si>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</si>
  <si>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</si>
  <si>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</si>
  <si>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</si>
  <si>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</si>
  <si>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</si>
  <si>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</si>
  <si>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</si>
  <si>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</si>
  <si>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</si>
  <si>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</si>
  <si>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</si>
  <si>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</si>
  <si>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</si>
  <si>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</si>
  <si>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</si>
  <si>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</si>
  <si>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</si>
  <si>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</si>
  <si>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</si>
  <si>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</si>
  <si>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</si>
  <si>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</si>
  <si>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</si>
  <si>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</si>
  <si>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</si>
  <si>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</si>
  <si>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</si>
  <si>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</si>
  <si>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</si>
  <si>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</si>
  <si>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</si>
  <si>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</si>
  <si>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</si>
  <si>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</si>
  <si>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</si>
  <si>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</si>
  <si>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</si>
  <si>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</si>
  <si>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</si>
  <si>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</si>
  <si>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</si>
  <si>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</si>
  <si>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</si>
  <si>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</si>
  <si>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</si>
  <si>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</si>
  <si>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</si>
  <si>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</si>
  <si>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</si>
  <si>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</si>
  <si>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</si>
  <si>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</si>
  <si>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</si>
  <si>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</si>
  <si>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</si>
  <si>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</si>
  <si>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</si>
  <si>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</si>
  <si>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</si>
  <si>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</si>
  <si>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</si>
  <si>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</si>
  <si>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</si>
  <si>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</si>
  <si>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</si>
  <si>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</si>
  <si>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</si>
  <si>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</si>
  <si>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</si>
  <si>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</si>
  <si>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</si>
  <si>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</si>
  <si>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</si>
  <si>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</si>
  <si>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</si>
  <si>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</si>
  <si>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</si>
  <si>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</si>
  <si>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</si>
  <si>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</si>
  <si>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</si>
  <si>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</si>
  <si>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</si>
  <si>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</si>
  <si>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</si>
  <si>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</si>
  <si>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</si>
  <si>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</si>
  <si>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</si>
  <si>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</si>
  <si>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</si>
  <si>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</si>
  <si>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</si>
  <si>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</si>
  <si>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</si>
  <si>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</si>
  <si>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</si>
  <si>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</si>
  <si>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</si>
  <si>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</si>
  <si>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</si>
  <si>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</si>
  <si>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</si>
  <si>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</si>
  <si>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</si>
  <si>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</si>
  <si>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</si>
  <si>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</si>
  <si>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</si>
  <si>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</si>
  <si>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</si>
  <si>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</si>
  <si>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</si>
  <si>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</si>
  <si>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</si>
  <si>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</si>
  <si>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</si>
  <si>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</si>
  <si>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</si>
  <si>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</si>
  <si>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</si>
  <si>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</si>
  <si>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</si>
  <si>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</si>
  <si>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</si>
  <si>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</si>
  <si>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</si>
  <si>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</si>
  <si>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</si>
  <si>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</si>
  <si>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</si>
  <si>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</si>
  <si>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</si>
  <si>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</si>
  <si>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</si>
  <si>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</si>
  <si>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</si>
  <si>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</si>
  <si>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</si>
  <si>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</si>
  <si>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</si>
  <si>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</si>
  <si>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</si>
  <si>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</si>
  <si>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</si>
  <si>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</si>
  <si>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</si>
  <si>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</si>
  <si>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</si>
  <si>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</si>
  <si>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</si>
  <si>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</si>
  <si>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</si>
  <si>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</si>
  <si>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</si>
  <si>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</si>
  <si>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</si>
  <si>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</si>
  <si>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</si>
  <si>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</si>
  <si>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</si>
  <si>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</si>
  <si>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</si>
  <si>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</si>
  <si>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</si>
  <si>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</si>
  <si>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</si>
  <si>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</si>
  <si>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</si>
  <si>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</si>
  <si>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</si>
  <si>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</si>
  <si>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</si>
  <si>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</si>
  <si>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</si>
  <si>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</si>
  <si>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</si>
  <si>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</si>
  <si>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</si>
  <si>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</si>
  <si>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</si>
  <si>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</si>
  <si>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</si>
  <si>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</si>
  <si>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</si>
  <si>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</si>
  <si>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</si>
  <si>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</si>
  <si>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</si>
  <si>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</si>
  <si>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</si>
  <si>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</si>
  <si>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</si>
  <si>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</si>
  <si>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</si>
  <si>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</si>
  <si>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</si>
  <si>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</si>
  <si>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</si>
  <si>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</si>
  <si>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</si>
  <si>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</si>
  <si>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</si>
  <si>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</si>
  <si>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</si>
  <si>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</si>
  <si>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</si>
  <si>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</si>
  <si>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</si>
  <si>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</si>
  <si>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</si>
  <si>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</si>
  <si>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</si>
  <si>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</si>
  <si>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</si>
  <si>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</si>
  <si>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</si>
  <si>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</si>
  <si>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</si>
  <si>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</si>
  <si>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</si>
  <si>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</si>
  <si>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</si>
  <si>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</si>
  <si>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</si>
  <si>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</si>
  <si>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</si>
  <si>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</si>
  <si>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</si>
  <si>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</si>
  <si>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</si>
  <si>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</si>
  <si>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</si>
  <si>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</si>
  <si>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</si>
  <si>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</si>
  <si>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</si>
  <si>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</si>
  <si>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</si>
  <si>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</si>
  <si>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</si>
  <si>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</si>
  <si>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</si>
  <si>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</si>
  <si>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</si>
  <si>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</si>
  <si>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</si>
  <si>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</si>
  <si>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</si>
  <si>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</si>
  <si>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</si>
  <si>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</si>
  <si>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</si>
  <si>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</si>
  <si>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</si>
  <si>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</si>
  <si>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</si>
  <si>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</si>
  <si>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</si>
  <si>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</si>
  <si>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</si>
  <si>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</si>
  <si>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</si>
  <si>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</si>
  <si>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</si>
  <si>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</si>
  <si>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</si>
  <si>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</si>
  <si>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</si>
  <si>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</si>
  <si>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</si>
  <si>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</si>
  <si>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</si>
  <si>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</si>
  <si>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</si>
  <si>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</si>
  <si>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</si>
  <si>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</si>
  <si>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</si>
  <si>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</si>
  <si>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</si>
  <si>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</si>
  <si>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</si>
  <si>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</si>
  <si>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</si>
  <si>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</si>
  <si>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</si>
  <si>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</si>
  <si>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</si>
  <si>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</si>
  <si>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</si>
  <si>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</si>
  <si>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</si>
  <si>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</si>
  <si>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</si>
  <si>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</si>
  <si>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</si>
  <si>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</si>
  <si>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</si>
  <si>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</si>
  <si>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</si>
  <si>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</si>
  <si>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</si>
  <si>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</si>
  <si>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</si>
  <si>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</si>
  <si>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</si>
  <si>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</si>
  <si>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</si>
  <si>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</si>
  <si>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</si>
  <si>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</si>
  <si>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</si>
  <si>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</si>
  <si>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</si>
  <si>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</si>
  <si>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</si>
  <si>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</si>
  <si>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</si>
  <si>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</si>
  <si>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</si>
  <si>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</si>
  <si>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</si>
  <si>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</si>
  <si>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</si>
  <si>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</si>
  <si>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</si>
  <si>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</si>
  <si>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</si>
  <si>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</si>
  <si>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</si>
  <si>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</si>
  <si>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</si>
  <si>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</si>
  <si>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</si>
  <si>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</si>
  <si>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</si>
  <si>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</si>
  <si>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</si>
  <si>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</si>
  <si>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</si>
  <si>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</si>
  <si>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</si>
  <si>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</si>
  <si>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</si>
  <si>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</si>
  <si>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</si>
  <si>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</si>
  <si>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</si>
  <si>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</si>
  <si>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</si>
  <si>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</si>
  <si>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</si>
  <si>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</si>
  <si>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</si>
  <si>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</si>
  <si>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</si>
  <si>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</si>
  <si>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</si>
  <si>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</si>
  <si>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</si>
  <si>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</si>
  <si>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</si>
  <si>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</si>
  <si>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</si>
  <si>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</si>
  <si>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</si>
  <si>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</si>
  <si>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</si>
  <si>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</si>
  <si>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</si>
  <si>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</si>
  <si>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</si>
  <si>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</si>
  <si>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</si>
  <si>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</si>
  <si>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</si>
  <si>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</si>
  <si>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</si>
  <si>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</si>
  <si>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</si>
  <si>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</si>
  <si>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</si>
  <si>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</si>
  <si>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</si>
  <si>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</si>
  <si>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</si>
  <si>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</si>
  <si>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</si>
  <si>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</si>
  <si>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</si>
  <si>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</si>
  <si>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</si>
  <si>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</si>
  <si>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</si>
  <si>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</si>
  <si>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</si>
  <si>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</si>
  <si>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</si>
  <si>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</si>
  <si>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</si>
  <si>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</si>
  <si>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</si>
  <si>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</si>
  <si>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</si>
  <si>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</si>
  <si>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</si>
  <si>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</si>
  <si>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</si>
  <si>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</si>
  <si>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</si>
  <si>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</si>
  <si>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</si>
  <si>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</si>
  <si>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</si>
  <si>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</si>
  <si>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</si>
  <si>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</si>
  <si>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</si>
  <si>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</si>
  <si>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</si>
  <si>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</si>
  <si>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</si>
  <si>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</si>
  <si>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</si>
  <si>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</si>
  <si>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</si>
  <si>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</si>
  <si>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</si>
  <si>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</si>
  <si>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</si>
  <si>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</si>
  <si>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</si>
  <si>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</si>
  <si>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</si>
  <si>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</si>
  <si>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</si>
  <si>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</si>
  <si>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</si>
  <si>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</si>
  <si>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</si>
  <si>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</si>
  <si>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</si>
  <si>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</si>
  <si>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</si>
  <si>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</si>
  <si>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</si>
  <si>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</si>
  <si>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</si>
  <si>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</si>
  <si>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</si>
  <si>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</si>
  <si>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</si>
  <si>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</si>
  <si>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</si>
  <si>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</si>
  <si>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</si>
  <si>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</si>
  <si>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</si>
  <si>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</si>
  <si>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</si>
  <si>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</si>
  <si>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</si>
  <si>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</si>
  <si>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</si>
  <si>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</si>
  <si>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</si>
  <si>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</si>
  <si>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</si>
  <si>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</si>
  <si>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</si>
  <si>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</si>
  <si>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</si>
  <si>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</si>
  <si>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</si>
  <si>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</si>
  <si>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</si>
  <si>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</si>
  <si>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</si>
  <si>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</si>
  <si>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</si>
  <si>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</si>
  <si>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</si>
  <si>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</si>
  <si>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</si>
  <si>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</si>
  <si>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</si>
  <si>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</si>
  <si>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</si>
  <si>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</si>
  <si>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</si>
  <si>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</si>
  <si>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</si>
  <si>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</si>
  <si>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</si>
  <si>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</si>
  <si>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</si>
  <si>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</si>
  <si>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</si>
  <si>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</si>
  <si>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</si>
  <si>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</si>
  <si>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</si>
  <si>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</si>
  <si>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</si>
  <si>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</si>
  <si>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</si>
  <si>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</si>
  <si>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</si>
  <si>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</si>
  <si>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</si>
  <si>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</si>
  <si>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</si>
  <si>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</si>
  <si>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</si>
  <si>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</si>
  <si>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</si>
  <si>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</si>
  <si>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</si>
  <si>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</si>
  <si>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</si>
  <si>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</si>
  <si>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</si>
  <si>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</si>
  <si>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</si>
  <si>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</si>
  <si>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</si>
  <si>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</si>
  <si>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</si>
  <si>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</si>
  <si>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</si>
  <si>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</si>
  <si>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</si>
  <si>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</si>
  <si>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</si>
  <si>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</si>
  <si>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</si>
  <si>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</si>
  <si>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</si>
  <si>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</si>
  <si>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</si>
  <si>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</si>
  <si>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</si>
  <si>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</si>
  <si>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</si>
  <si>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</si>
  <si>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</si>
  <si>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</si>
  <si>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</si>
  <si>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</si>
  <si>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</si>
  <si>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</si>
  <si>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</si>
  <si>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</si>
  <si>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</si>
  <si>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</si>
  <si>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</si>
  <si>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</si>
  <si>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</si>
  <si>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</si>
  <si>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</si>
  <si>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</si>
  <si>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</si>
  <si>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</si>
  <si>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</si>
  <si>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</si>
  <si>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</si>
  <si>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</si>
  <si>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</si>
  <si>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</si>
  <si>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</si>
  <si>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</si>
  <si>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</si>
  <si>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</si>
  <si>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</si>
  <si>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</si>
  <si>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</si>
  <si>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</si>
  <si>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</si>
  <si>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</si>
  <si>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</si>
  <si>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</si>
  <si>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</si>
  <si>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</si>
  <si>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</si>
  <si>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</si>
  <si>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</si>
  <si>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</si>
  <si>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</si>
  <si>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</si>
  <si>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</si>
  <si>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</si>
  <si>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</si>
  <si>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</si>
  <si>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</si>
  <si>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</si>
  <si>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</si>
  <si>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</si>
  <si>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</si>
  <si>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</si>
  <si>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</si>
  <si>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</si>
  <si>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</si>
  <si>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</si>
  <si>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</si>
  <si>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</si>
  <si>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</si>
  <si>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</si>
  <si>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</si>
  <si>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</si>
  <si>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</si>
  <si>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</si>
  <si>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</si>
  <si>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</si>
  <si>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</si>
  <si>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</si>
  <si>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</si>
  <si>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</si>
  <si>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</si>
  <si>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</si>
  <si>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</si>
  <si>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</si>
  <si>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</si>
  <si>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</si>
  <si>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</si>
  <si>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</si>
  <si>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</si>
  <si>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</si>
  <si>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</si>
  <si>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</si>
  <si>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</si>
  <si>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</si>
  <si>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</si>
  <si>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</si>
  <si>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</si>
  <si>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</si>
  <si>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</si>
  <si>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</si>
  <si>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</si>
  <si>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</si>
  <si>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</si>
  <si>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</si>
  <si>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</si>
  <si>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</si>
  <si>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</si>
  <si>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</si>
  <si>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</si>
  <si>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</si>
  <si>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</si>
  <si>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</si>
  <si>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</si>
  <si>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</si>
  <si>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</si>
  <si>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</si>
  <si>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</si>
  <si>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</si>
  <si>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</si>
  <si>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</si>
  <si>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</si>
  <si>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</si>
  <si>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</si>
  <si>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</si>
  <si>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</si>
  <si>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</si>
  <si>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</si>
  <si>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</si>
  <si>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</si>
  <si>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</si>
  <si>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</si>
  <si>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</si>
  <si>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</si>
  <si>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</si>
  <si>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</si>
  <si>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</si>
  <si>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</si>
  <si>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</si>
  <si>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</si>
  <si>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</si>
  <si>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</si>
  <si>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</si>
  <si>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</si>
  <si>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</si>
  <si>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</si>
  <si>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</si>
  <si>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</si>
  <si>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</si>
  <si>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</si>
  <si>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</si>
  <si>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</si>
  <si>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</si>
  <si>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</si>
  <si>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</si>
  <si>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</si>
  <si>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</si>
  <si>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</si>
  <si>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</si>
  <si>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</si>
  <si>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</si>
  <si>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</si>
  <si>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</si>
  <si>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</si>
  <si>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</si>
  <si>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</si>
  <si>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</si>
  <si>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</si>
  <si>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</si>
  <si>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</si>
  <si>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</si>
  <si>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</si>
  <si>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</si>
  <si>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</si>
  <si>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</si>
  <si>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</si>
  <si>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</si>
  <si>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</si>
  <si>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</si>
  <si>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</si>
  <si>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</si>
  <si>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</si>
  <si>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</si>
  <si>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</si>
  <si>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</si>
  <si>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</si>
  <si>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</si>
  <si>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</si>
  <si>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</si>
  <si>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</si>
  <si>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</si>
  <si>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</si>
  <si>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</si>
  <si>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</si>
  <si>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</si>
  <si>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</si>
  <si>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</si>
  <si>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</si>
  <si>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</si>
  <si>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</si>
  <si>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</si>
  <si>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</si>
  <si>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</si>
  <si>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</si>
  <si>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</si>
  <si>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</si>
  <si>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</si>
  <si>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</si>
  <si>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</si>
  <si>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</si>
  <si>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</si>
  <si>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</si>
  <si>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</si>
  <si>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</si>
  <si>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</si>
  <si>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</si>
  <si>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</si>
  <si>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</si>
  <si>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</si>
  <si>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</si>
  <si>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</si>
  <si>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</si>
  <si>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</si>
  <si>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</si>
  <si>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</si>
  <si>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</si>
  <si>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</si>
  <si>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</si>
  <si>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</si>
  <si>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</si>
  <si>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</si>
  <si>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</si>
  <si>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</si>
  <si>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</si>
  <si>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</si>
  <si>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</si>
  <si>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</si>
  <si>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</si>
  <si>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</si>
  <si>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</si>
  <si>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</si>
  <si>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</si>
  <si>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</si>
  <si>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</si>
  <si>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</si>
  <si>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</si>
  <si>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</si>
  <si>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</si>
  <si>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</si>
  <si>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</si>
  <si>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</si>
  <si>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</si>
  <si>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</si>
  <si>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</si>
  <si>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</si>
  <si>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</si>
  <si>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</si>
  <si>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</si>
  <si>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</si>
  <si>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</si>
  <si>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</si>
  <si>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</si>
  <si>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</si>
  <si>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</si>
  <si>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</si>
  <si>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</si>
  <si>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</si>
  <si>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</si>
  <si>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</si>
  <si>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</si>
  <si>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</si>
  <si>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</si>
  <si>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</si>
  <si>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</si>
  <si>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</si>
  <si>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</si>
  <si>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</si>
  <si>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</si>
  <si>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</si>
  <si>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</si>
  <si>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</si>
  <si>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</si>
  <si>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</si>
  <si>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</si>
  <si>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</si>
  <si>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</si>
  <si>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</si>
  <si>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</si>
  <si>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</si>
  <si>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</si>
  <si>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</si>
  <si>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</si>
  <si>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</si>
  <si>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</si>
  <si>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</si>
  <si>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</si>
  <si>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</si>
  <si>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</si>
  <si>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</si>
  <si>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</si>
  <si>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</si>
  <si>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</si>
  <si>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</si>
  <si>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</si>
  <si>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</si>
  <si>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</si>
  <si>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</si>
  <si>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</si>
  <si>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</si>
  <si>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</si>
  <si>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</si>
  <si>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</si>
  <si>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</si>
  <si>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</si>
  <si>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</si>
  <si>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</si>
  <si>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</si>
  <si>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</si>
  <si>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</si>
  <si>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</si>
  <si>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</si>
  <si>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</si>
  <si>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</si>
  <si>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</si>
  <si>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</si>
  <si>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</si>
  <si>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</si>
  <si>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</si>
  <si>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</si>
  <si>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</si>
  <si>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</si>
  <si>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</si>
  <si>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</si>
  <si>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</si>
  <si>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</si>
  <si>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</si>
  <si>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</si>
  <si>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</si>
  <si>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</si>
  <si>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</si>
  <si>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</si>
  <si>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</si>
  <si>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</si>
  <si>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</si>
  <si>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</si>
  <si>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</si>
  <si>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</si>
  <si>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</si>
  <si>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</si>
  <si>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</si>
  <si>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</si>
  <si>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</si>
  <si>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</si>
  <si>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</si>
  <si>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</si>
  <si>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</si>
  <si>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</si>
  <si>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</si>
  <si>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</si>
  <si>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</si>
  <si>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</si>
  <si>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</si>
  <si>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</si>
  <si>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</si>
  <si>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</si>
  <si>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</si>
  <si>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</si>
  <si>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</si>
  <si>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</si>
  <si>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</si>
  <si>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</si>
  <si>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</si>
  <si>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</si>
  <si>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</si>
  <si>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</si>
  <si>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</si>
  <si>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</si>
  <si>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</si>
  <si>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</si>
  <si>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</si>
  <si>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</si>
  <si>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</si>
  <si>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</si>
  <si>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</si>
  <si>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</si>
  <si>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</si>
  <si>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</si>
  <si>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</si>
  <si>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</si>
  <si>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</si>
  <si>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</si>
  <si>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</si>
  <si>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</si>
  <si>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</si>
  <si>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</si>
  <si>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</si>
  <si>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</si>
  <si>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</si>
  <si>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</si>
  <si>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</si>
  <si>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</si>
  <si>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</si>
  <si>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</si>
  <si>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</si>
  <si>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</si>
  <si>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</si>
  <si>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</si>
  <si>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</si>
  <si>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</si>
  <si>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</si>
  <si>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</si>
  <si>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</si>
  <si>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</si>
  <si>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</si>
  <si>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</si>
  <si>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</si>
  <si>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</si>
  <si>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</si>
  <si>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</si>
  <si>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</si>
  <si>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</si>
  <si>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</si>
  <si>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</si>
  <si>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</si>
  <si>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</si>
  <si>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</si>
  <si>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</si>
  <si>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</si>
  <si>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</si>
  <si>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</si>
  <si>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</si>
  <si>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</si>
  <si>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</si>
  <si>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</si>
  <si>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</si>
  <si>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</si>
  <si>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</si>
  <si>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</si>
  <si>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</si>
  <si>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</si>
  <si>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</si>
  <si>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</si>
  <si>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</si>
  <si>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</si>
  <si>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</si>
  <si>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</si>
  <si>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</si>
  <si>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</si>
  <si>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</si>
  <si>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</si>
  <si>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</si>
  <si>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</si>
  <si>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</si>
  <si>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</si>
  <si>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</si>
  <si>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</si>
  <si>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</si>
  <si>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</si>
  <si>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</si>
  <si>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</si>
  <si>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</si>
  <si>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</si>
  <si>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</si>
  <si>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</si>
  <si>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</si>
  <si>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</si>
  <si>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</si>
  <si>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</si>
  <si>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</si>
  <si>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</si>
  <si>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</si>
  <si>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</si>
  <si>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</si>
  <si>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</si>
  <si>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</si>
  <si>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</si>
  <si>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</si>
  <si>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</si>
  <si>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</si>
  <si>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</si>
  <si>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</si>
  <si>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</si>
  <si>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</si>
  <si>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</si>
  <si>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</si>
  <si>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</si>
  <si>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</si>
  <si>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</si>
  <si>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</si>
  <si>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</si>
  <si>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</si>
  <si>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</si>
  <si>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</si>
  <si>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</si>
  <si>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</si>
  <si>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</si>
  <si>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</si>
  <si>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</si>
  <si>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</si>
  <si>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</si>
  <si>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</si>
  <si>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</si>
  <si>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</si>
  <si>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</si>
  <si>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</si>
  <si>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</si>
  <si>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</si>
  <si>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</si>
  <si>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</si>
  <si>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</si>
  <si>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</si>
  <si>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</si>
  <si>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</si>
  <si>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</si>
  <si>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</si>
  <si>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</si>
  <si>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</si>
  <si>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</si>
  <si>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</si>
  <si>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</si>
  <si>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</si>
  <si>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</si>
  <si>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</si>
  <si>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</si>
  <si>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</si>
  <si>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</si>
  <si>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</si>
  <si>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</si>
  <si>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</si>
  <si>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</si>
  <si>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</si>
  <si>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</si>
  <si>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</si>
  <si>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</si>
  <si>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</si>
  <si>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</si>
  <si>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</si>
  <si>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</si>
  <si>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</si>
  <si>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</si>
  <si>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</si>
  <si>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</si>
  <si>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</si>
  <si>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</si>
  <si>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</si>
  <si>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</si>
  <si>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</si>
  <si>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</si>
  <si>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</si>
  <si>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</si>
  <si>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</si>
  <si>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</si>
  <si>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</si>
  <si>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</si>
  <si>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</si>
  <si>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</si>
  <si>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</si>
  <si>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</si>
  <si>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</si>
  <si>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</si>
  <si>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</si>
  <si>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</si>
  <si>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</si>
  <si>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</si>
  <si>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</si>
  <si>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</si>
  <si>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</si>
  <si>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</si>
  <si>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</si>
  <si>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</si>
  <si>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</si>
  <si>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</si>
  <si>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</si>
  <si>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</si>
  <si>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</si>
  <si>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</si>
  <si>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</si>
  <si>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</si>
  <si>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</si>
  <si>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</si>
  <si>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</si>
  <si>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</si>
  <si>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</si>
  <si>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</si>
  <si>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</si>
  <si>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</si>
  <si>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</si>
  <si>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</si>
  <si>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</si>
  <si>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</si>
  <si>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</si>
  <si>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</si>
  <si>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</si>
  <si>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</si>
  <si>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</si>
  <si>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</si>
  <si>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</si>
  <si>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</si>
  <si>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</si>
  <si>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</si>
  <si>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</si>
  <si>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</si>
  <si>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</si>
  <si>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</si>
  <si>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</si>
  <si>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</si>
  <si>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</si>
  <si>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</si>
  <si>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</si>
  <si>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</si>
  <si>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</si>
  <si>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</si>
  <si>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</si>
  <si>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</si>
  <si>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</si>
  <si>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</si>
  <si>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</si>
  <si>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</si>
  <si>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</si>
  <si>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</si>
  <si>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</si>
  <si>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</si>
  <si>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</si>
  <si>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</si>
  <si>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</si>
  <si>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</si>
  <si>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</si>
  <si>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</si>
  <si>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</si>
  <si>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</si>
  <si>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</si>
  <si>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</si>
  <si>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</si>
  <si>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</si>
  <si>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</si>
  <si>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</si>
  <si>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</si>
  <si>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</si>
  <si>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</si>
  <si>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</si>
  <si>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</si>
  <si>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</si>
  <si>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</si>
  <si>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</si>
  <si>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</si>
  <si>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</si>
  <si>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</si>
  <si>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</si>
  <si>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</si>
  <si>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</si>
  <si>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</si>
  <si>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</si>
  <si>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</si>
  <si>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</si>
  <si>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</si>
  <si>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</si>
  <si>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</si>
  <si>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</si>
  <si>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</si>
  <si>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</si>
  <si>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</si>
  <si>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</si>
  <si>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</si>
  <si>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</si>
  <si>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</si>
  <si>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</si>
  <si>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</si>
  <si>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</si>
  <si>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</si>
  <si>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</si>
  <si>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</si>
  <si>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</si>
  <si>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</si>
  <si>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</si>
  <si>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</si>
  <si>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</si>
  <si>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</si>
  <si>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</si>
  <si>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</si>
  <si>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</si>
  <si>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</si>
  <si>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</si>
  <si>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</si>
  <si>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</si>
  <si>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</si>
  <si>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</si>
  <si>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</si>
  <si>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</si>
  <si>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</si>
  <si>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</si>
  <si>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</si>
  <si>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</si>
  <si>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</si>
  <si>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</si>
  <si>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</si>
  <si>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</si>
  <si>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</si>
  <si>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</si>
  <si>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</si>
  <si>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</si>
  <si>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</si>
  <si>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</si>
  <si>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</si>
  <si>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</si>
  <si>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</si>
  <si>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</si>
  <si>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</si>
  <si>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</si>
  <si>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</si>
  <si>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</si>
  <si>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</si>
  <si>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</si>
  <si>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</si>
  <si>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</si>
  <si>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</si>
  <si>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</si>
  <si>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</si>
  <si>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</si>
  <si>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</si>
  <si>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</si>
  <si>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</si>
  <si>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</si>
  <si>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</si>
  <si>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</si>
  <si>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</si>
  <si>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</si>
  <si>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</si>
  <si>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</si>
  <si>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</si>
  <si>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</si>
  <si>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</si>
  <si>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</si>
  <si>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</si>
  <si>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</si>
  <si>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</si>
  <si>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</si>
  <si>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</si>
  <si>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</si>
  <si>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</si>
  <si>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</si>
  <si>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</si>
  <si>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</si>
  <si>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</si>
  <si>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</si>
  <si>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</si>
  <si>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</si>
  <si>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</si>
  <si>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</si>
  <si>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</si>
  <si>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</si>
  <si>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</si>
  <si>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</si>
  <si>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</si>
  <si>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</si>
  <si>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</si>
  <si>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</si>
  <si>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</si>
  <si>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</si>
  <si>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</si>
  <si>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</si>
  <si>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</si>
  <si>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</si>
  <si>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</si>
  <si>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</si>
  <si>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</si>
  <si>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</si>
  <si>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</si>
  <si>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</si>
  <si>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</si>
  <si>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</si>
  <si>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</si>
  <si>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</si>
  <si>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</si>
  <si>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</si>
  <si>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</si>
  <si>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</si>
  <si>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</si>
  <si>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</si>
  <si>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</si>
  <si>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</si>
  <si>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</si>
  <si>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</si>
  <si>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</si>
  <si>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</si>
  <si>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</si>
  <si>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</si>
  <si>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</si>
  <si>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</si>
  <si>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</si>
  <si>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</si>
  <si>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</si>
  <si>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</si>
  <si>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</si>
  <si>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</si>
  <si>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</si>
  <si>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</si>
  <si>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</si>
  <si>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</si>
  <si>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</si>
  <si>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</si>
  <si>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</si>
  <si>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</si>
  <si>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</si>
  <si>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</si>
  <si>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</si>
  <si>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</si>
  <si>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</si>
  <si>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</si>
  <si>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</si>
  <si>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</si>
  <si>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</si>
  <si>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</si>
  <si>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</si>
  <si>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</si>
  <si>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</si>
  <si>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</si>
  <si>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</si>
  <si>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</si>
  <si>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</si>
  <si>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</si>
  <si>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</si>
  <si>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</si>
  <si>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</si>
  <si>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</si>
  <si>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</si>
  <si>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</si>
  <si>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</si>
  <si>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</si>
  <si>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</si>
  <si>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</si>
  <si>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</si>
  <si>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</si>
  <si>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</si>
  <si>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</si>
  <si>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</si>
  <si>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</si>
  <si>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</si>
  <si>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</si>
  <si>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</si>
  <si>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</si>
  <si>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</si>
  <si>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</si>
  <si>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</si>
  <si>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</si>
  <si>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</si>
  <si>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</si>
  <si>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</si>
  <si>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</si>
  <si>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</si>
  <si>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</si>
  <si>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</si>
  <si>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</si>
  <si>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</si>
  <si>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</si>
  <si>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</si>
  <si>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</si>
  <si>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</si>
  <si>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</si>
  <si>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</si>
  <si>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</si>
  <si>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</si>
  <si>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</si>
  <si>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</si>
  <si>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</si>
  <si>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</si>
  <si>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</si>
  <si>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</si>
  <si>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</si>
  <si>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</si>
  <si>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</si>
  <si>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</si>
  <si>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</si>
  <si>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</si>
  <si>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</si>
  <si>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</si>
  <si>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</si>
  <si>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</si>
  <si>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</si>
  <si>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</si>
  <si>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</si>
  <si>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</si>
  <si>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</si>
  <si>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</si>
  <si>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</si>
  <si>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</si>
  <si>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</si>
  <si>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</si>
  <si>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</si>
  <si>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</si>
  <si>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</si>
  <si>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</si>
  <si>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</si>
  <si>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</si>
  <si>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</si>
  <si>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</si>
  <si>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</si>
  <si>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</si>
  <si>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</si>
  <si>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</si>
  <si>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</si>
  <si>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</si>
  <si>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</si>
  <si>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</si>
  <si>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</si>
  <si>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</si>
  <si>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</si>
  <si>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</si>
  <si>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</si>
  <si>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</si>
  <si>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</si>
  <si>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</si>
  <si>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</si>
  <si>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</si>
  <si>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</si>
  <si>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</si>
  <si>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</si>
  <si>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</si>
  <si>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</si>
  <si>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</si>
  <si>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</si>
  <si>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</si>
  <si>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</si>
  <si>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</si>
  <si>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</si>
  <si>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</si>
  <si>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</si>
  <si>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</si>
  <si>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</si>
  <si>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</si>
  <si>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</si>
  <si>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</si>
  <si>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</si>
  <si>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</si>
  <si>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</si>
  <si>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</si>
  <si>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</si>
  <si>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</si>
  <si>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</si>
  <si>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</si>
  <si>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</si>
  <si>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</si>
  <si>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</si>
  <si>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</si>
  <si>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</si>
  <si>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</si>
  <si>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</si>
  <si>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</si>
  <si>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</si>
  <si>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</si>
  <si>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</si>
  <si>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</si>
  <si>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</si>
  <si>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</si>
  <si>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</si>
  <si>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</si>
  <si>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</si>
  <si>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</si>
  <si>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</si>
  <si>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</si>
  <si>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</si>
  <si>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</si>
  <si>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</si>
  <si>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</si>
  <si>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</si>
  <si>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</si>
  <si>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</si>
  <si>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</si>
  <si>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</si>
  <si>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</si>
  <si>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</si>
  <si>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</si>
  <si>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</si>
  <si>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</si>
  <si>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</si>
  <si>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</si>
  <si>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</si>
  <si>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</si>
  <si>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</si>
  <si>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</si>
  <si>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</si>
  <si>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</si>
  <si>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</si>
  <si>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</si>
  <si>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</si>
  <si>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</si>
  <si>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</si>
  <si>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</si>
  <si>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</si>
  <si>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</si>
  <si>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</si>
  <si>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</si>
  <si>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</si>
  <si>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</si>
  <si>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</si>
  <si>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</si>
  <si>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</si>
  <si>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</si>
  <si>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</si>
  <si>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</si>
  <si>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</si>
  <si>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</si>
  <si>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</si>
  <si>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</si>
  <si>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</si>
  <si>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</si>
  <si>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</si>
  <si>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</si>
  <si>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</si>
  <si>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</si>
  <si>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</si>
  <si>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</si>
  <si>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</si>
  <si>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</si>
  <si>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</si>
  <si>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</si>
  <si>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</si>
  <si>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</si>
  <si>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</si>
  <si>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</si>
  <si>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</si>
  <si>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</si>
  <si>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</si>
  <si>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</si>
  <si>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</si>
  <si>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</si>
  <si>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</si>
  <si>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</si>
  <si>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</si>
  <si>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</si>
  <si>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</si>
  <si>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</si>
  <si>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</si>
  <si>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</si>
  <si>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</si>
  <si>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</si>
  <si>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</si>
  <si>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</si>
  <si>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</si>
  <si>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</si>
  <si>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</si>
  <si>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</si>
  <si>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</si>
  <si>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</si>
  <si>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</si>
  <si>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</si>
  <si>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</si>
  <si>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</si>
  <si>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</si>
  <si>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</si>
  <si>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</si>
  <si>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</si>
  <si>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</si>
  <si>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</si>
  <si>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</si>
  <si>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</si>
  <si>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</si>
  <si>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</si>
  <si>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</si>
  <si>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</si>
  <si>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</si>
  <si>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</si>
  <si>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</si>
  <si>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</si>
  <si>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</si>
  <si>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</si>
  <si>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</si>
  <si>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</si>
  <si>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</si>
  <si>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</si>
  <si>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</si>
  <si>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</si>
  <si>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</si>
  <si>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</si>
  <si>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</si>
  <si>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</si>
  <si>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</si>
  <si>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</si>
  <si>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</si>
  <si>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</si>
  <si>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</si>
  <si>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</si>
  <si>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</si>
  <si>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</si>
  <si>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</si>
  <si>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</si>
  <si>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</si>
  <si>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</si>
  <si>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</si>
  <si>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</si>
  <si>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</si>
  <si>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</si>
  <si>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</si>
  <si>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</si>
  <si>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</si>
  <si>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</si>
  <si>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</si>
  <si>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</si>
  <si>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</si>
  <si>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</si>
  <si>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</si>
  <si>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</si>
  <si>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</si>
  <si>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</si>
  <si>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</si>
  <si>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</si>
  <si>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</si>
  <si>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</si>
  <si>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</si>
  <si>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</si>
  <si>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</si>
  <si>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</si>
  <si>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</si>
  <si>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</si>
  <si>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</si>
  <si>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</si>
  <si>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</si>
  <si>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</si>
  <si>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</si>
  <si>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</si>
  <si>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</si>
  <si>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</si>
  <si>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</si>
  <si>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</si>
  <si>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</si>
  <si>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</si>
  <si>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</si>
  <si>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</si>
  <si>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</si>
  <si>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</si>
  <si>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</si>
  <si>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</si>
  <si>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</si>
  <si>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</si>
  <si>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</si>
  <si>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</si>
  <si>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</si>
  <si>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</si>
  <si>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</si>
  <si>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</si>
  <si>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</si>
  <si>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</si>
  <si>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</si>
  <si>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</si>
  <si>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</si>
  <si>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</si>
  <si>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</si>
  <si>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</si>
  <si>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</si>
  <si>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</si>
  <si>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</si>
  <si>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</si>
  <si>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</si>
  <si>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</si>
  <si>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</si>
  <si>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</si>
  <si>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</si>
  <si>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</si>
  <si>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</si>
  <si>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</si>
  <si>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</si>
  <si>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</si>
  <si>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</si>
  <si>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</si>
  <si>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</si>
  <si>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</si>
  <si>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</si>
  <si>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</si>
  <si>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</si>
  <si>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</si>
  <si>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</si>
  <si>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</si>
  <si>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</si>
  <si>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</si>
  <si>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</si>
  <si>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</si>
  <si>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</si>
  <si>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</si>
  <si>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</si>
  <si>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</si>
  <si>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</si>
  <si>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</si>
  <si>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</si>
  <si>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</si>
  <si>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</si>
  <si>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</si>
  <si>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</si>
  <si>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</si>
  <si>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</si>
  <si>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</si>
  <si>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</si>
  <si>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</si>
  <si>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</si>
  <si>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</si>
  <si>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</si>
  <si>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</si>
  <si>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</si>
  <si>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</si>
  <si>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</si>
  <si>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</si>
  <si>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</si>
  <si>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</si>
  <si>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</si>
  <si>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</si>
  <si>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</si>
  <si>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</si>
  <si>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</si>
  <si>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</si>
  <si>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</si>
  <si>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</si>
  <si>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</si>
  <si>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</si>
  <si>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</si>
  <si>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</si>
  <si>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</si>
  <si>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</si>
  <si>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</si>
  <si>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</si>
  <si>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</si>
  <si>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</si>
  <si>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</si>
  <si>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</si>
  <si>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</si>
  <si>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</si>
  <si>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</si>
  <si>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</si>
  <si>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</si>
  <si>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</si>
  <si>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</si>
  <si>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</si>
  <si>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</si>
  <si>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</si>
  <si>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</si>
  <si>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</si>
  <si>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</si>
  <si>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</si>
  <si>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</si>
  <si>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</si>
  <si>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</si>
  <si>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</si>
  <si>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</si>
  <si>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</si>
  <si>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</si>
  <si>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</si>
  <si>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</si>
  <si>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</si>
  <si>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</si>
  <si>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</si>
  <si>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</si>
  <si>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</si>
  <si>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</si>
  <si>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</si>
  <si>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</si>
  <si>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</si>
  <si>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</si>
  <si>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</si>
  <si>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</si>
  <si>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</si>
  <si>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</si>
  <si>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</si>
  <si>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</si>
  <si>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</si>
  <si>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</si>
  <si>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</si>
  <si>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</si>
  <si>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</si>
  <si>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</si>
  <si>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</si>
  <si>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</si>
  <si>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</si>
  <si>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</si>
  <si>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</si>
  <si>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</si>
  <si>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</si>
  <si>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</si>
  <si>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</si>
  <si>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</si>
  <si>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</si>
  <si>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</si>
  <si>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</si>
  <si>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</si>
  <si>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</si>
  <si>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</si>
  <si>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</si>
  <si>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</si>
  <si>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</si>
  <si>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</si>
  <si>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</si>
  <si>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</si>
  <si>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</si>
  <si>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</si>
  <si>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</si>
  <si>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</si>
  <si>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</si>
  <si>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</si>
  <si>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</si>
  <si>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</si>
  <si>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</si>
  <si>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</si>
  <si>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</si>
  <si>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</si>
  <si>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</si>
  <si>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</si>
  <si>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</si>
  <si>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</si>
  <si>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</si>
  <si>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</si>
  <si>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</si>
  <si>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</si>
  <si>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</si>
  <si>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</si>
  <si>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</si>
  <si>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</si>
  <si>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</si>
  <si>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</si>
  <si>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</si>
  <si>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</si>
  <si>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</si>
  <si>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</si>
  <si>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</si>
  <si>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</si>
  <si>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</si>
  <si>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</si>
  <si>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</si>
  <si>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</si>
  <si>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</si>
  <si>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</si>
  <si>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</si>
  <si>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</si>
  <si>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</si>
  <si>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</si>
  <si>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</si>
  <si>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</si>
  <si>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</si>
  <si>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</si>
  <si>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</si>
  <si>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</si>
  <si>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</si>
  <si>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</si>
  <si>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</si>
  <si>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</si>
  <si>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</si>
  <si>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</si>
  <si>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</si>
  <si>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</si>
  <si>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</si>
  <si>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</si>
  <si>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</si>
  <si>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</si>
  <si>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</si>
  <si>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</si>
  <si>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</si>
  <si>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</si>
  <si>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</si>
  <si>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</si>
  <si>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</si>
  <si>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</si>
  <si>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</si>
  <si>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</si>
  <si>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</si>
  <si>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</si>
  <si>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</si>
  <si>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</si>
  <si>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</si>
  <si>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</si>
  <si>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</si>
  <si>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</si>
  <si>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</si>
  <si>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</si>
  <si>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</si>
  <si>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</si>
  <si>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</si>
  <si>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</si>
  <si>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</si>
  <si>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</si>
  <si>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</si>
  <si>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</si>
  <si>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</si>
  <si>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</si>
  <si>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</si>
  <si>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</si>
  <si>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</si>
  <si>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</si>
  <si>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</si>
  <si>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</si>
  <si>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</si>
  <si>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</si>
  <si>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</si>
  <si>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</si>
  <si>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</si>
  <si>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</si>
  <si>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</si>
  <si>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</si>
  <si>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</si>
  <si>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</si>
  <si>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</si>
  <si>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</si>
  <si>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</si>
  <si>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</si>
  <si>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</si>
  <si>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</si>
  <si>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</si>
  <si>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</si>
  <si>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</si>
  <si>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</si>
  <si>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</si>
  <si>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</si>
  <si>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</si>
  <si>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</si>
  <si>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</si>
  <si>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</si>
  <si>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</si>
  <si>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</si>
  <si>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</si>
  <si>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</si>
  <si>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</si>
  <si>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</si>
  <si>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</si>
  <si>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</si>
  <si>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</si>
  <si>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</si>
  <si>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</si>
  <si>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</si>
  <si>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</si>
  <si>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</si>
  <si>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</si>
  <si>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</si>
  <si>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</si>
  <si>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</si>
  <si>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</si>
  <si>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</si>
  <si>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</si>
  <si>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</si>
  <si>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</si>
  <si>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</si>
  <si>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</si>
  <si>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</si>
  <si>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</si>
  <si>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</si>
  <si>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</si>
  <si>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</si>
  <si>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</si>
  <si>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</si>
  <si>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</si>
  <si>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</si>
  <si>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</si>
  <si>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</si>
  <si>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</si>
  <si>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</si>
  <si>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</si>
  <si>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</si>
  <si>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</si>
  <si>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</si>
  <si>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</si>
  <si>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</si>
  <si>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</si>
  <si>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</si>
  <si>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</si>
  <si>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</si>
  <si>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</si>
  <si>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</si>
  <si>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</si>
  <si>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</si>
  <si>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</si>
  <si>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</si>
  <si>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</si>
  <si>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</si>
  <si>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</si>
  <si>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</si>
  <si>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</si>
  <si>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</si>
  <si>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</si>
  <si>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</si>
  <si>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</si>
  <si>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</si>
  <si>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</si>
  <si>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</si>
  <si>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</si>
  <si>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</si>
  <si>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</si>
  <si>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</si>
  <si>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</si>
  <si>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</si>
  <si>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</si>
  <si>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</si>
  <si>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</si>
  <si>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</si>
  <si>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</si>
  <si>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</si>
  <si>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</si>
  <si>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</si>
  <si>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</si>
  <si>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</si>
  <si>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</si>
  <si>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</si>
  <si>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</si>
  <si>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</si>
  <si>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</si>
  <si>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</si>
  <si>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</si>
  <si>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</si>
  <si>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</si>
  <si>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</si>
  <si>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</si>
  <si>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</si>
  <si>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</si>
  <si>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</si>
  <si>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</si>
  <si>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</si>
  <si>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</si>
  <si>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</si>
  <si>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</si>
  <si>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</si>
  <si>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</si>
  <si>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</si>
  <si>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</si>
  <si>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</si>
  <si>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</si>
  <si>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</si>
  <si>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</si>
  <si>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</si>
  <si>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</si>
  <si>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</si>
  <si>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</si>
  <si>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</si>
  <si>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</si>
  <si>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</si>
  <si>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</si>
  <si>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</si>
  <si>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</si>
  <si>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</si>
  <si>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</si>
  <si>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</si>
  <si>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</si>
  <si>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</si>
  <si>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</si>
  <si>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</si>
  <si>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</si>
  <si>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</si>
  <si>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</si>
  <si>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</si>
  <si>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</si>
  <si>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</si>
  <si>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</si>
  <si>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</si>
  <si>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</si>
  <si>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</si>
  <si>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</si>
  <si>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</si>
  <si>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</si>
  <si>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</si>
  <si>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</si>
  <si>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</si>
  <si>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</si>
  <si>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</si>
  <si>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</si>
  <si>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</si>
  <si>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</si>
  <si>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</si>
  <si>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</si>
  <si>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</si>
  <si>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</si>
  <si>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</si>
  <si>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</si>
  <si>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</si>
  <si>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</si>
  <si>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</si>
  <si>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</si>
  <si>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</si>
  <si>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</si>
  <si>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</si>
  <si>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</si>
  <si>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</si>
  <si>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</si>
  <si>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</si>
  <si>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</si>
  <si>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</si>
  <si>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</si>
  <si>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</si>
  <si>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</si>
  <si>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</si>
  <si>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</si>
  <si>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</si>
  <si>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</si>
  <si>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</si>
  <si>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</si>
  <si>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</si>
  <si>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</si>
  <si>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</si>
  <si>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</si>
  <si>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</si>
  <si>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</si>
  <si>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</si>
  <si>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</si>
  <si>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</si>
  <si>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</si>
  <si>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</si>
  <si>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</si>
  <si>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</si>
  <si>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</si>
  <si>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</si>
  <si>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</si>
  <si>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</si>
  <si>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</si>
  <si>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</si>
  <si>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</si>
  <si>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</si>
  <si>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</si>
  <si>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</si>
  <si>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</si>
  <si>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</si>
  <si>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</si>
  <si>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</si>
  <si>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</si>
  <si>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</si>
  <si>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</si>
  <si>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</si>
  <si>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</si>
  <si>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</si>
  <si>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</si>
  <si>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</si>
  <si>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</si>
  <si>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</si>
  <si>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</si>
  <si>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</si>
  <si>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</si>
  <si>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</si>
  <si>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</si>
  <si>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</si>
  <si>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</si>
  <si>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</si>
  <si>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</si>
  <si>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</si>
  <si>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</si>
  <si>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</si>
  <si>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</si>
  <si>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</si>
  <si>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</si>
  <si>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</si>
  <si>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</si>
  <si>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</si>
  <si>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</si>
  <si>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</si>
  <si>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</si>
  <si>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</si>
  <si>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</si>
  <si>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</si>
  <si>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</si>
  <si>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</si>
  <si>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</si>
  <si>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</si>
  <si>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</si>
  <si>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</si>
  <si>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</si>
  <si>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</si>
  <si>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</si>
  <si>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</si>
  <si>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</si>
  <si>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</si>
  <si>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</si>
  <si>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</si>
  <si>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</si>
  <si>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</si>
  <si>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</si>
  <si>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</si>
  <si>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</si>
  <si>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</si>
  <si>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</si>
  <si>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</si>
  <si>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</si>
  <si>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</si>
  <si>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</si>
  <si>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</si>
  <si>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</si>
  <si>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</si>
  <si>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</si>
  <si>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</si>
  <si>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</si>
  <si>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</si>
  <si>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</si>
  <si>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</si>
  <si>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</si>
  <si>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</si>
  <si>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</si>
  <si>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</si>
  <si>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</si>
  <si>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</si>
  <si>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</si>
  <si>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</si>
  <si>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</si>
  <si>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</si>
  <si>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</si>
  <si>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</si>
  <si>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</si>
  <si>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</si>
  <si>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</si>
  <si>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</si>
  <si>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</si>
  <si>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</si>
  <si>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</si>
  <si>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</si>
  <si>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</si>
  <si>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</si>
  <si>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</si>
  <si>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</si>
  <si>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</si>
  <si>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</si>
  <si>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</si>
  <si>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</si>
  <si>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</si>
  <si>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</si>
  <si>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</si>
  <si>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</si>
  <si>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</si>
  <si>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</si>
  <si>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</si>
  <si>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</si>
  <si>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</si>
  <si>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</si>
  <si>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</si>
  <si>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</si>
  <si>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</si>
  <si>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</si>
  <si>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</si>
  <si>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</si>
  <si>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</si>
  <si>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</si>
  <si>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</si>
  <si>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</si>
  <si>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</si>
  <si>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</si>
  <si>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</si>
  <si>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</si>
  <si>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</si>
  <si>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</si>
  <si>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</si>
  <si>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</si>
  <si>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</si>
  <si>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</si>
  <si>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</si>
  <si>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</si>
  <si>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</si>
  <si>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</si>
  <si>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</si>
  <si>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</si>
  <si>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</si>
  <si>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</si>
  <si>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</si>
  <si>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</si>
  <si>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</si>
  <si>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</si>
  <si>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</si>
  <si>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</si>
  <si>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</si>
  <si>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</si>
  <si>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</si>
  <si>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</si>
  <si>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</si>
  <si>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</si>
  <si>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</si>
  <si>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</si>
  <si>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</si>
  <si>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</si>
  <si>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</si>
  <si>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</si>
  <si>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</si>
  <si>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</si>
  <si>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</si>
  <si>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</si>
  <si>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</si>
  <si>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</si>
  <si>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</si>
  <si>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</si>
  <si>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</si>
  <si>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</si>
  <si>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</si>
  <si>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</si>
  <si>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</si>
  <si>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</si>
  <si>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</si>
  <si>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</si>
  <si>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</si>
  <si>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</si>
  <si>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</si>
  <si>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</si>
  <si>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</si>
  <si>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</si>
  <si>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</si>
  <si>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</si>
  <si>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</si>
  <si>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</si>
  <si>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</si>
  <si>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</si>
  <si>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</si>
  <si>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</si>
  <si>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</si>
  <si>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</si>
  <si>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</si>
  <si>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</si>
  <si>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</si>
  <si>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</si>
  <si>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</si>
  <si>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</si>
  <si>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</si>
  <si>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</si>
  <si>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</si>
  <si>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</si>
  <si>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</si>
  <si>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</si>
  <si>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</si>
  <si>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</si>
  <si>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</si>
  <si>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</si>
  <si>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</si>
  <si>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</si>
  <si>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</si>
  <si>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</si>
  <si>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</si>
  <si>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</si>
  <si>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</si>
  <si>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</si>
  <si>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</si>
  <si>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</si>
  <si>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</si>
  <si>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</si>
  <si>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</si>
  <si>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</si>
  <si>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</si>
  <si>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</si>
  <si>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</si>
  <si>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</si>
  <si>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</si>
  <si>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</si>
  <si>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</si>
  <si>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</si>
  <si>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</si>
  <si>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</si>
  <si>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</si>
  <si>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</si>
  <si>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</si>
  <si>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</si>
  <si>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</si>
  <si>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</si>
  <si>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</si>
  <si>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</si>
  <si>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</si>
  <si>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</si>
  <si>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</si>
  <si>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</si>
  <si>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</si>
  <si>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</si>
  <si>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</si>
  <si>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</si>
  <si>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</si>
  <si>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</si>
  <si>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</si>
  <si>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</si>
  <si>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</si>
  <si>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</si>
  <si>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</si>
  <si>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</si>
  <si>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</si>
  <si>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</si>
  <si>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</si>
  <si>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</si>
  <si>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</si>
  <si>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</si>
  <si>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</si>
  <si>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</si>
  <si>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</si>
  <si>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</si>
  <si>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</si>
  <si>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</si>
  <si>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</si>
  <si>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</si>
  <si>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</si>
  <si>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</si>
  <si>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</si>
  <si>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</si>
  <si>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</si>
  <si>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</si>
  <si>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</si>
  <si>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</si>
  <si>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</si>
  <si>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</si>
  <si>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</si>
  <si>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</si>
  <si>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</si>
  <si>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</si>
  <si>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</si>
  <si>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</si>
  <si>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</si>
  <si>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</si>
  <si>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</si>
  <si>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</si>
  <si>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</si>
  <si>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</si>
  <si>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</si>
  <si>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</si>
  <si>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</si>
  <si>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</si>
  <si>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</si>
  <si>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</si>
  <si>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</si>
  <si>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</si>
  <si>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</si>
  <si>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</si>
  <si>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</si>
  <si>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</si>
  <si>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</si>
  <si>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</si>
  <si>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</si>
  <si>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</si>
  <si>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</si>
  <si>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</si>
  <si>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</si>
  <si>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</si>
  <si>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</si>
  <si>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</si>
  <si>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</si>
  <si>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</si>
  <si>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</si>
  <si>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</si>
  <si>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</si>
  <si>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</si>
  <si>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</si>
  <si>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</si>
  <si>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</si>
  <si>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</si>
  <si>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</si>
  <si>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</si>
  <si>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</si>
  <si>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</si>
  <si>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</si>
  <si>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</si>
  <si>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</si>
  <si>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</si>
  <si>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</si>
  <si>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</si>
  <si>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</si>
  <si>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</si>
  <si>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</si>
  <si>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</si>
  <si>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</si>
  <si>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</si>
  <si>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</si>
  <si>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</si>
  <si>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</si>
  <si>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</si>
  <si>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</si>
  <si>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</si>
  <si>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</si>
  <si>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</si>
  <si>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</si>
  <si>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</si>
  <si>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</si>
  <si>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</si>
  <si>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</si>
  <si>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</si>
  <si>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</si>
  <si>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</si>
  <si>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</si>
  <si>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</si>
  <si>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</si>
  <si>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</si>
  <si>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</si>
  <si>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</si>
  <si>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</si>
  <si>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</si>
  <si>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</si>
  <si>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</si>
  <si>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</si>
  <si>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</si>
  <si>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</si>
  <si>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</si>
  <si>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</si>
  <si>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</si>
  <si>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</si>
  <si>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</si>
  <si>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</si>
  <si>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</si>
  <si>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</si>
  <si>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</si>
  <si>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</si>
  <si>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</si>
  <si>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</si>
  <si>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</si>
  <si>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</si>
  <si>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</si>
  <si>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</si>
  <si>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</si>
  <si>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</si>
  <si>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</si>
  <si>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</si>
  <si>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</si>
  <si>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</si>
  <si>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</si>
  <si>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</si>
  <si>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</si>
  <si>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</si>
  <si>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</si>
  <si>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</si>
  <si>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</si>
  <si>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</si>
  <si>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</si>
  <si>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</si>
  <si>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</si>
  <si>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</si>
  <si>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</si>
  <si>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</si>
  <si>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</si>
  <si>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</si>
  <si>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</si>
  <si>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</si>
  <si>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</si>
  <si>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</si>
  <si>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</si>
  <si>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</si>
  <si>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</si>
  <si>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</si>
  <si>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</si>
  <si>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</si>
  <si>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</si>
  <si>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</si>
  <si>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</si>
  <si>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</si>
  <si>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</si>
  <si>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</si>
  <si>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</si>
  <si>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</si>
  <si>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</si>
  <si>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</si>
  <si>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</si>
  <si>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</si>
  <si>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</si>
  <si>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</si>
  <si>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</si>
  <si>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</si>
  <si>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</si>
  <si>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</si>
  <si>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</si>
  <si>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</si>
  <si>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</si>
  <si>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</si>
  <si>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</si>
  <si>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</si>
  <si>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</si>
  <si>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</si>
  <si>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</si>
  <si>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</si>
  <si>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</si>
  <si>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</si>
  <si>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</si>
  <si>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</si>
  <si>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</si>
  <si>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</si>
  <si>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</si>
  <si>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</si>
  <si>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</si>
  <si>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</si>
  <si>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</si>
  <si>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</si>
  <si>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</si>
  <si>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</si>
  <si>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</si>
  <si>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</si>
  <si>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</si>
  <si>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</si>
  <si>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</si>
  <si>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</si>
  <si>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</si>
  <si>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</si>
  <si>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</si>
  <si>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</si>
  <si>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</si>
  <si>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</si>
  <si>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</si>
  <si>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</si>
  <si>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</si>
  <si>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</si>
  <si>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</si>
  <si>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</si>
  <si>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</si>
  <si>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</si>
  <si>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</si>
  <si>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</si>
  <si>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</si>
  <si>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</si>
  <si>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</si>
  <si>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</si>
  <si>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</si>
  <si>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</si>
  <si>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</si>
  <si>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</si>
  <si>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</si>
  <si>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</si>
  <si>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</si>
  <si>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</si>
  <si>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</si>
  <si>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</si>
  <si>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</si>
  <si>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</si>
  <si>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</si>
  <si>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</si>
  <si>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</si>
  <si>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</si>
  <si>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</si>
  <si>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</si>
  <si>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</si>
  <si>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</si>
  <si>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</si>
  <si>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</si>
  <si>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</si>
  <si>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</si>
  <si>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</si>
  <si>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</si>
  <si>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</si>
  <si>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</si>
  <si>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</si>
  <si>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</si>
  <si>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</si>
  <si>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</si>
  <si>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</si>
  <si>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</si>
  <si>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</si>
  <si>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</si>
  <si>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</si>
  <si>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</si>
  <si>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</si>
  <si>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</si>
  <si>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</si>
  <si>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</si>
  <si>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</si>
  <si>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</si>
  <si>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</si>
  <si>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</si>
  <si>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</si>
  <si>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</si>
  <si>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</si>
  <si>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</si>
  <si>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</si>
  <si>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</si>
  <si>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</si>
  <si>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</si>
  <si>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</si>
  <si>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</si>
  <si>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</si>
  <si>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</si>
  <si>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</si>
  <si>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</si>
  <si>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</si>
  <si>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</si>
  <si>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</si>
  <si>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</si>
  <si>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</si>
  <si>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</si>
  <si>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</si>
  <si>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</si>
  <si>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</si>
  <si>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</si>
  <si>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</si>
  <si>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</si>
  <si>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</si>
  <si>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</si>
  <si>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</si>
  <si>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</si>
  <si>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</si>
  <si>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</si>
  <si>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</si>
  <si>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</si>
  <si>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</si>
  <si>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</si>
  <si>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</si>
  <si>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</si>
  <si>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</si>
  <si>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</si>
  <si>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</si>
  <si>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</si>
  <si>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</si>
  <si>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</si>
  <si>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</si>
  <si>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</si>
  <si>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</si>
  <si>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</si>
  <si>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</si>
  <si>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</si>
  <si>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</si>
  <si>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</si>
  <si>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</si>
  <si>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</si>
  <si>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</si>
  <si>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</si>
  <si>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</si>
  <si>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</si>
  <si>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</si>
  <si>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</si>
  <si>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</si>
  <si>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</si>
  <si>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</si>
  <si>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</si>
  <si>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</si>
  <si>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</si>
  <si>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</si>
  <si>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</si>
  <si>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</si>
  <si>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</si>
  <si>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</si>
  <si>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</si>
  <si>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</si>
  <si>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</si>
  <si>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</si>
  <si>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</si>
  <si>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</si>
  <si>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</si>
  <si>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</si>
  <si>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</si>
  <si>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</si>
  <si>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</si>
  <si>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</si>
  <si>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</si>
  <si>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</si>
  <si>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</si>
  <si>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</si>
  <si>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</si>
  <si>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</si>
  <si>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</si>
  <si>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</si>
  <si>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</si>
  <si>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</si>
  <si>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</si>
  <si>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</si>
  <si>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</si>
  <si>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</si>
  <si>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</si>
  <si>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</si>
  <si>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</si>
  <si>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</si>
  <si>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</si>
  <si>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</si>
  <si>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</si>
  <si>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</si>
  <si>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</si>
  <si>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</si>
  <si>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</si>
  <si>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</si>
  <si>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</si>
  <si>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</si>
  <si>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</si>
  <si>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</si>
  <si>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</si>
  <si>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</si>
  <si>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</si>
  <si>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</si>
  <si>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</si>
  <si>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</si>
  <si>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</si>
  <si>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</si>
  <si>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</si>
  <si>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</si>
  <si>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</si>
  <si>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</si>
  <si>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</si>
  <si>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</si>
  <si>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</si>
  <si>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</si>
  <si>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</si>
  <si>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</si>
  <si>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</si>
  <si>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</si>
  <si>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</si>
  <si>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</si>
  <si>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</si>
  <si>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</si>
  <si>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</si>
  <si>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</si>
  <si>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</si>
  <si>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</si>
  <si>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</si>
  <si>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</si>
  <si>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</si>
  <si>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</si>
  <si>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</si>
  <si>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</si>
  <si>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</si>
  <si>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</si>
  <si>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</si>
  <si>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</si>
  <si>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</si>
  <si>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</si>
  <si>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</si>
  <si>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</si>
  <si>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</si>
  <si>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</si>
  <si>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</si>
  <si>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</si>
  <si>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</si>
  <si>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</si>
  <si>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</si>
  <si>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</si>
  <si>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</si>
  <si>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</si>
  <si>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</si>
  <si>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</si>
  <si>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</si>
  <si>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</si>
  <si>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</si>
  <si>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</si>
  <si>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</si>
  <si>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</si>
  <si>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</si>
  <si>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</si>
  <si>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</si>
  <si>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</si>
  <si>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</si>
  <si>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</si>
  <si>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</si>
  <si>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</si>
  <si>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</si>
  <si>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</si>
  <si>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</si>
  <si>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</si>
  <si>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</si>
  <si>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</si>
  <si>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</si>
  <si>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</si>
  <si>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</si>
  <si>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</si>
  <si>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</si>
  <si>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</si>
  <si>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</si>
  <si>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</si>
  <si>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</si>
  <si>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</si>
  <si>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</si>
  <si>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</si>
  <si>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</si>
  <si>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</si>
  <si>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</si>
  <si>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</si>
  <si>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</si>
  <si>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</si>
  <si>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</si>
  <si>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</si>
  <si>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</si>
  <si>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</si>
  <si>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</si>
  <si>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</si>
  <si>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</si>
  <si>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</si>
  <si>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</si>
  <si>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</si>
  <si>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</si>
  <si>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</si>
  <si>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</si>
  <si>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</si>
  <si>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</si>
  <si>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</si>
  <si>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</si>
  <si>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</si>
  <si>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</si>
  <si>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</si>
  <si>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</si>
  <si>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</si>
  <si>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</si>
  <si>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</si>
  <si>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</si>
  <si>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</si>
  <si>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</si>
  <si>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</si>
  <si>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</si>
  <si>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</si>
  <si>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</si>
  <si>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</si>
  <si>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</si>
  <si>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</si>
  <si>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</si>
  <si>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</si>
  <si>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</si>
  <si>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</si>
  <si>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</si>
  <si>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</si>
  <si>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</si>
  <si>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</si>
  <si>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</si>
  <si>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</si>
  <si>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</si>
  <si>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</si>
  <si>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</si>
  <si>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</si>
  <si>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</si>
  <si>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</si>
  <si>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</si>
  <si>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</si>
  <si>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</si>
  <si>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</si>
  <si>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</si>
  <si>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</si>
  <si>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</si>
  <si>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</si>
  <si>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</si>
  <si>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</si>
  <si>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</si>
  <si>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</si>
  <si>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</si>
  <si>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</si>
  <si>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</si>
  <si>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</si>
  <si>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</si>
  <si>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</si>
  <si>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</si>
  <si>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</si>
  <si>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</si>
  <si>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</si>
  <si>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</si>
  <si>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</si>
  <si>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</si>
  <si>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</si>
  <si>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</si>
  <si>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</si>
  <si>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</si>
  <si>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</si>
  <si>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</si>
  <si>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</si>
  <si>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</si>
  <si>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</si>
  <si>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</si>
  <si>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</si>
  <si>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</si>
  <si>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</si>
  <si>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</si>
  <si>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</si>
  <si>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</si>
  <si>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</si>
  <si>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</si>
  <si>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</si>
  <si>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</si>
  <si>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</si>
  <si>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</si>
  <si>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</si>
  <si>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</si>
  <si>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</si>
  <si>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</si>
  <si>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</si>
  <si>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</si>
  <si>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</si>
  <si>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</si>
  <si>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</si>
  <si>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</si>
  <si>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</si>
  <si>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</si>
  <si>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</si>
  <si>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</si>
  <si>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</si>
  <si>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</si>
  <si>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</si>
  <si>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</si>
  <si>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</si>
  <si>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</si>
  <si>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</si>
  <si>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</si>
  <si>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</si>
  <si>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</si>
  <si>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</si>
  <si>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</si>
  <si>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</si>
  <si>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</si>
  <si>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</si>
  <si>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</si>
  <si>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</si>
  <si>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</si>
  <si>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</si>
  <si>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</si>
  <si>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</si>
  <si>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</si>
  <si>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</si>
  <si>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</si>
  <si>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</si>
  <si>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</si>
  <si>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</si>
  <si>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</si>
  <si>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</si>
  <si>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</si>
  <si>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</si>
  <si>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</si>
  <si>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</si>
  <si>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</si>
  <si>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</si>
  <si>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</si>
  <si>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</si>
  <si>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</si>
  <si>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</si>
  <si>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</si>
  <si>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</si>
  <si>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</si>
  <si>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</si>
  <si>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</si>
  <si>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</si>
  <si>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</si>
  <si>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</si>
  <si>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</si>
  <si>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</si>
  <si>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</si>
  <si>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</si>
  <si>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</si>
  <si>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</si>
  <si>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</si>
  <si>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</si>
  <si>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</si>
  <si>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</si>
  <si>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</si>
  <si>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</si>
  <si>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</si>
  <si>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</si>
  <si>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</si>
  <si>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</si>
  <si>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</si>
  <si>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</si>
  <si>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</si>
  <si>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</si>
  <si>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</si>
  <si>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</si>
  <si>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</si>
  <si>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</si>
  <si>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</si>
  <si>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</si>
  <si>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</si>
  <si>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</si>
  <si>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</si>
  <si>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</si>
  <si>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</si>
  <si>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</si>
  <si>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</si>
  <si>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</si>
  <si>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</si>
  <si>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</si>
  <si>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</si>
  <si>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</si>
  <si>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</si>
  <si>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</si>
  <si>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</si>
  <si>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</si>
  <si>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</si>
  <si>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</si>
  <si>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</si>
  <si>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</si>
  <si>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</si>
  <si>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</si>
  <si>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</si>
  <si>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</si>
  <si>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</si>
  <si>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</si>
  <si>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</si>
  <si>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</si>
  <si>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</si>
  <si>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</si>
  <si>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</si>
  <si>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</si>
  <si>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</si>
  <si>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</si>
  <si>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</si>
  <si>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</si>
  <si>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</si>
  <si>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</si>
  <si>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</si>
  <si>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</si>
  <si>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</si>
  <si>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</si>
  <si>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</si>
  <si>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</si>
  <si>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</si>
  <si>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</si>
  <si>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</si>
  <si>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</si>
  <si>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</si>
  <si>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</si>
  <si>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</si>
  <si>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</si>
  <si>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</si>
  <si>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</si>
  <si>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</si>
  <si>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</si>
  <si>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</si>
  <si>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</si>
  <si>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</si>
  <si>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</si>
  <si>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</si>
  <si>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</si>
  <si>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</si>
  <si>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</si>
  <si>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</si>
  <si>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</si>
  <si>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</si>
  <si>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</si>
  <si>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</si>
  <si>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</si>
  <si>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</si>
  <si>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</si>
  <si>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</si>
  <si>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</si>
  <si>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</si>
  <si>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</si>
  <si>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</si>
  <si>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</si>
  <si>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</si>
  <si>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</si>
  <si>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</si>
  <si>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</si>
  <si>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</si>
  <si>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</si>
  <si>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</si>
  <si>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</si>
  <si>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</si>
  <si>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</si>
  <si>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</si>
  <si>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</si>
  <si>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</si>
  <si>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</si>
  <si>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</si>
  <si>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</si>
  <si>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</si>
  <si>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</si>
  <si>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</si>
  <si>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</si>
  <si>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</si>
  <si>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</si>
  <si>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</si>
  <si>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</si>
  <si>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</si>
  <si>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</si>
  <si>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</si>
  <si>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</si>
  <si>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</si>
  <si>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</si>
  <si>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</si>
  <si>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</si>
  <si>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</si>
  <si>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</si>
  <si>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</si>
  <si>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</si>
  <si>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</si>
  <si>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</si>
  <si>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</si>
  <si>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</si>
  <si>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</si>
  <si>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</si>
  <si>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</si>
  <si>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</si>
  <si>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</si>
  <si>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</si>
  <si>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</si>
  <si>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</si>
  <si>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</si>
  <si>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</si>
  <si>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</si>
  <si>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</si>
  <si>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</si>
  <si>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</si>
  <si>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</si>
  <si>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</si>
  <si>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</si>
  <si>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</si>
  <si>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</si>
  <si>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</si>
  <si>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</si>
  <si>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</si>
  <si>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</si>
  <si>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</si>
  <si>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</si>
  <si>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</si>
  <si>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</si>
  <si>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</si>
  <si>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</si>
  <si>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</si>
  <si>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</si>
  <si>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</si>
  <si>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</si>
  <si>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</si>
  <si>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</si>
  <si>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</si>
  <si>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</si>
  <si>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</si>
  <si>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</si>
  <si>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</si>
  <si>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</si>
  <si>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</si>
  <si>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</si>
  <si>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</si>
  <si>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</si>
  <si>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</si>
  <si>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</si>
  <si>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</si>
  <si>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</si>
  <si>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</si>
  <si>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</si>
  <si>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</si>
  <si>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</si>
  <si>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</si>
  <si>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</si>
  <si>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</si>
  <si>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</si>
  <si>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</si>
  <si>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</si>
  <si>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</si>
  <si>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</si>
  <si>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</si>
  <si>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</si>
  <si>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</si>
  <si>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</si>
  <si>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</si>
  <si>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</si>
  <si>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</si>
  <si>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</si>
  <si>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</si>
  <si>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</si>
  <si>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</si>
  <si>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</si>
  <si>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</si>
  <si>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</si>
  <si>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</si>
  <si>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</si>
  <si>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</si>
  <si>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</si>
  <si>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</si>
  <si>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</si>
  <si>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</si>
  <si>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</si>
  <si>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</si>
  <si>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</si>
  <si>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</si>
  <si>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</si>
  <si>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</si>
  <si>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</si>
  <si>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</si>
  <si>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</si>
  <si>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</si>
  <si>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</si>
  <si>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</si>
  <si>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</si>
  <si>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</si>
  <si>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</si>
  <si>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</si>
  <si>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</si>
  <si>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</si>
  <si>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</si>
  <si>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</si>
  <si>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</si>
  <si>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</si>
  <si>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</si>
  <si>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</si>
  <si>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</si>
  <si>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</si>
  <si>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</si>
  <si>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</si>
  <si>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</si>
  <si>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</si>
  <si>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</si>
  <si>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</si>
  <si>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</si>
  <si>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</si>
  <si>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</si>
  <si>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</si>
  <si>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</si>
  <si>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</si>
  <si>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</si>
  <si>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</si>
  <si>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</si>
  <si>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</si>
  <si>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</si>
  <si>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</si>
  <si>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</si>
  <si>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</si>
  <si>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</si>
  <si>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</si>
  <si>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</si>
  <si>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</si>
  <si>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</si>
  <si>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</si>
  <si>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</si>
  <si>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</si>
  <si>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</si>
  <si>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</si>
  <si>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</si>
  <si>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</si>
  <si>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</si>
  <si>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</si>
  <si>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</si>
  <si>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</si>
  <si>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</si>
  <si>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</si>
  <si>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</si>
  <si>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</si>
  <si>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</si>
  <si>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</si>
  <si>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</si>
  <si>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</si>
  <si>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</si>
  <si>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</si>
  <si>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</si>
  <si>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</si>
  <si>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</si>
  <si>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</si>
  <si>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</si>
  <si>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</si>
  <si>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</si>
  <si>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</si>
  <si>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</si>
  <si>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</si>
  <si>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</si>
  <si>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</si>
  <si>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</si>
  <si>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</si>
  <si>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</si>
  <si>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</si>
  <si>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</si>
  <si>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</si>
  <si>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</si>
  <si>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</si>
  <si>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</si>
  <si>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</si>
  <si>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</si>
  <si>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</si>
  <si>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</si>
  <si>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</si>
  <si>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</si>
  <si>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</si>
  <si>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</si>
  <si>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</si>
  <si>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</si>
  <si>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</si>
  <si>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</si>
  <si>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</si>
  <si>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</si>
  <si>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</si>
  <si>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</si>
  <si>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</si>
  <si>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</si>
  <si>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</si>
  <si>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</si>
  <si>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</si>
  <si>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</si>
  <si>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</si>
  <si>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</si>
  <si>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</si>
  <si>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</si>
  <si>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</si>
  <si>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</si>
  <si>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</si>
  <si>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</si>
  <si>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</si>
  <si>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</si>
  <si>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</si>
  <si>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</si>
  <si>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</si>
  <si>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</si>
  <si>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</si>
  <si>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</si>
  <si>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</si>
  <si>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</si>
  <si>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</si>
  <si>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</si>
  <si>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</si>
  <si>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</si>
  <si>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</si>
  <si>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</si>
  <si>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</si>
  <si>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</si>
  <si>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</si>
  <si>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</si>
  <si>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</si>
  <si>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</si>
  <si>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</si>
  <si>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</si>
  <si>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</si>
  <si>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</si>
  <si>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</si>
  <si>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</si>
  <si>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</si>
  <si>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</si>
  <si>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</si>
  <si>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</si>
  <si>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</si>
  <si>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</si>
  <si>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</si>
  <si>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</si>
  <si>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</si>
  <si>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</si>
  <si>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</si>
  <si>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</si>
  <si>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</si>
  <si>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</si>
  <si>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</si>
  <si>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</si>
  <si>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</si>
  <si>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</si>
  <si>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</si>
  <si>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</si>
  <si>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</si>
  <si>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</si>
  <si>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</si>
  <si>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</si>
  <si>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</si>
  <si>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</si>
  <si>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</si>
  <si>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</si>
  <si>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</si>
  <si>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</si>
  <si>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</si>
  <si>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</si>
  <si>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</si>
  <si>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</si>
  <si>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</si>
  <si>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</si>
  <si>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</si>
  <si>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</si>
  <si>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</si>
  <si>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</si>
  <si>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</si>
  <si>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</si>
  <si>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</si>
  <si>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</si>
  <si>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</si>
  <si>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</si>
  <si>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</si>
  <si>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</si>
  <si>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</si>
  <si>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</si>
  <si>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</si>
  <si>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</si>
  <si>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</si>
  <si>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</si>
  <si>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</si>
  <si>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</si>
  <si>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</si>
  <si>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</si>
  <si>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</si>
  <si>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</si>
  <si>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</si>
  <si>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</si>
  <si>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</si>
  <si>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</si>
  <si>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</si>
  <si>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</si>
  <si>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</si>
  <si>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</si>
  <si>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</si>
  <si>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</si>
  <si>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</si>
  <si>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</si>
  <si>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</si>
  <si>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</si>
  <si>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</si>
  <si>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</si>
  <si>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</si>
  <si>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</si>
  <si>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</si>
  <si>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</si>
  <si>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</si>
  <si>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</si>
  <si>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</si>
  <si>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</si>
  <si>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</si>
  <si>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</si>
  <si>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</si>
  <si>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</si>
  <si>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</si>
  <si>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</si>
  <si>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</si>
  <si>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</si>
  <si>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</si>
  <si>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</si>
  <si>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</si>
  <si>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</si>
  <si>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</si>
  <si>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</si>
  <si>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</si>
  <si>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</si>
  <si>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</si>
  <si>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</si>
  <si>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</si>
  <si>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</si>
  <si>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</si>
  <si>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</si>
  <si>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</si>
  <si>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</si>
  <si>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</si>
  <si>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</si>
  <si>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</si>
  <si>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</si>
  <si>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</si>
  <si>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</si>
  <si>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</si>
  <si>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</si>
  <si>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</si>
  <si>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</si>
  <si>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</si>
  <si>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</si>
  <si>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</si>
  <si>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</si>
  <si>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</si>
  <si>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</si>
  <si>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</si>
  <si>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</si>
  <si>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</si>
  <si>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</si>
  <si>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</si>
  <si>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</si>
  <si>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</si>
  <si>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</si>
  <si>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</si>
  <si>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</si>
  <si>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</si>
  <si>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</si>
  <si>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</si>
  <si>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</si>
  <si>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</si>
  <si>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</si>
  <si>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</si>
  <si>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</si>
  <si>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</si>
  <si>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</si>
  <si>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</si>
  <si>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</si>
  <si>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</si>
  <si>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</si>
  <si>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</si>
  <si>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</si>
  <si>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</si>
  <si>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</si>
  <si>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</si>
  <si>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</si>
  <si>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</si>
  <si>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</si>
  <si>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</si>
  <si>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</si>
  <si>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</si>
  <si>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</si>
  <si>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</si>
  <si>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</si>
  <si>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</si>
  <si>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</si>
  <si>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</si>
  <si>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</si>
  <si>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</si>
  <si>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</si>
  <si>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</si>
  <si>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</si>
  <si>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</si>
  <si>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</si>
  <si>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</si>
  <si>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</si>
  <si>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</si>
  <si>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</si>
  <si>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</si>
  <si>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</si>
  <si>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</si>
  <si>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</si>
  <si>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</si>
  <si>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</si>
  <si>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</si>
  <si>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</si>
  <si>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</si>
  <si>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</si>
  <si>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</si>
  <si>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</si>
  <si>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</si>
  <si>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</si>
  <si>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</si>
  <si>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</si>
  <si>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</si>
  <si>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</si>
  <si>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</si>
  <si>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</si>
  <si>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</si>
  <si>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</si>
  <si>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</si>
  <si>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</si>
  <si>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</si>
  <si>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</si>
  <si>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</si>
  <si>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</si>
  <si>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</si>
  <si>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</si>
  <si>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</si>
  <si>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</si>
  <si>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</si>
  <si>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</si>
  <si>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</si>
  <si>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</si>
  <si>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</si>
  <si>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</si>
  <si>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</si>
  <si>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</si>
  <si>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</si>
  <si>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</si>
  <si>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</si>
  <si>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</si>
  <si>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</si>
  <si>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</si>
  <si>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</si>
  <si>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</si>
  <si>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</si>
  <si>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</si>
  <si>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</si>
  <si>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</si>
  <si>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</si>
  <si>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</si>
  <si>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</si>
  <si>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</si>
  <si>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</si>
  <si>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</si>
  <si>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</si>
  <si>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</si>
  <si>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</si>
  <si>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</si>
  <si>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</si>
  <si>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</si>
  <si>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</si>
  <si>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</si>
  <si>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</si>
  <si>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</si>
  <si>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</si>
  <si>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</si>
  <si>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</si>
  <si>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</si>
  <si>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</si>
  <si>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</si>
  <si>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</si>
  <si>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</si>
  <si>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</si>
  <si>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</si>
  <si>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</si>
  <si>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</si>
  <si>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</si>
  <si>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</si>
  <si>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</si>
  <si>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</si>
  <si>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</si>
  <si>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</si>
  <si>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</si>
  <si>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</si>
  <si>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</si>
  <si>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</si>
  <si>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</si>
  <si>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</si>
  <si>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</si>
  <si>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</si>
  <si>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</si>
  <si>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</si>
  <si>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</si>
  <si>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</si>
  <si>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</si>
  <si>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</si>
  <si>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</si>
  <si>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</si>
  <si>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</si>
  <si>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</si>
  <si>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</si>
  <si>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</si>
  <si>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</si>
  <si>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</si>
  <si>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</si>
  <si>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</si>
  <si>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</si>
  <si>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</si>
  <si>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</si>
  <si>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</si>
  <si>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</si>
  <si>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</si>
  <si>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</si>
  <si>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</si>
  <si>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</si>
  <si>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</si>
  <si>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</si>
  <si>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</si>
  <si>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</si>
  <si>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</si>
  <si>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</si>
  <si>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</si>
  <si>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</si>
  <si>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</si>
  <si>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</si>
  <si>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</si>
  <si>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</si>
  <si>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</si>
  <si>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</si>
  <si>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</si>
  <si>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</si>
  <si>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</si>
  <si>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</si>
  <si>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</si>
  <si>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</si>
  <si>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</si>
  <si>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</si>
  <si>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</si>
  <si>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</si>
  <si>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</si>
  <si>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</si>
  <si>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</si>
  <si>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</si>
  <si>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</si>
  <si>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</si>
  <si>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</si>
  <si>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</si>
  <si>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</si>
  <si>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</si>
  <si>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</si>
  <si>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</si>
  <si>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</si>
  <si>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</si>
  <si>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</si>
  <si>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</si>
  <si>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</si>
  <si>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</si>
  <si>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</si>
  <si>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</si>
  <si>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</si>
  <si>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</si>
  <si>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</si>
  <si>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</si>
  <si>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</si>
  <si>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</si>
  <si>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</si>
  <si>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</si>
  <si>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</si>
  <si>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</si>
  <si>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</si>
  <si>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</si>
  <si>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</si>
  <si>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</si>
  <si>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</si>
  <si>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</si>
  <si>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</si>
  <si>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</si>
  <si>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</si>
  <si>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</si>
  <si>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</si>
  <si>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</si>
  <si>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</si>
  <si>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</si>
  <si>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</si>
  <si>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</si>
  <si>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</si>
  <si>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</si>
  <si>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</si>
  <si>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</si>
  <si>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</si>
  <si>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</si>
  <si>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</si>
  <si>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</si>
  <si>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</si>
  <si>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</si>
  <si>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</si>
  <si>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</si>
  <si>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</si>
  <si>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</si>
  <si>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</si>
  <si>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</si>
  <si>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</si>
  <si>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</si>
  <si>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</si>
  <si>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</si>
  <si>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</si>
  <si>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</si>
  <si>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</si>
  <si>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</si>
  <si>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</si>
  <si>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</si>
  <si>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</si>
  <si>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</si>
  <si>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</si>
  <si>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</si>
  <si>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</si>
  <si>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</si>
  <si>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</si>
  <si>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</si>
  <si>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</si>
  <si>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</si>
  <si>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</si>
  <si>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</si>
  <si>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</si>
  <si>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</si>
  <si>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</si>
  <si>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</si>
  <si>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</si>
  <si>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</si>
  <si>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</si>
  <si>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</si>
  <si>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</si>
  <si>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</si>
  <si>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</si>
  <si>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</si>
  <si>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</si>
  <si>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</si>
  <si>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</si>
  <si>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</si>
  <si>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</si>
  <si>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</si>
  <si>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</si>
  <si>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</si>
  <si>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</si>
  <si>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</si>
  <si>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</si>
  <si>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</si>
  <si>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</si>
  <si>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</si>
  <si>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</si>
  <si>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</si>
  <si>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</si>
  <si>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</si>
  <si>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</si>
  <si>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</si>
  <si>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</si>
  <si>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</si>
  <si>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</si>
  <si>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</si>
  <si>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</si>
  <si>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</si>
  <si>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</si>
  <si>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</si>
  <si>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</si>
  <si>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</si>
  <si>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</si>
  <si>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</si>
  <si>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</si>
  <si>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</si>
  <si>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</si>
  <si>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</si>
  <si>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</si>
  <si>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</si>
  <si>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</si>
  <si>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</si>
  <si>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</si>
  <si>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</si>
  <si>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</si>
  <si>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</si>
  <si>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</si>
  <si>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</si>
  <si>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</si>
  <si>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</si>
  <si>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</si>
  <si>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</si>
  <si>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</si>
  <si>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</si>
  <si>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</si>
  <si>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</si>
  <si>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</si>
  <si>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</si>
  <si>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</si>
  <si>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</si>
  <si>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</si>
  <si>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</si>
  <si>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</si>
  <si>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</si>
  <si>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</si>
  <si>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</si>
  <si>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</si>
  <si>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</si>
  <si>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</si>
  <si>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</si>
  <si>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</si>
  <si>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</si>
  <si>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</si>
  <si>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</si>
  <si>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</si>
  <si>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</si>
  <si>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</si>
  <si>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</si>
  <si>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</si>
  <si>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</si>
  <si>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</si>
  <si>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</si>
  <si>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</si>
  <si>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</si>
  <si>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</si>
  <si>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</si>
  <si>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</si>
  <si>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</si>
  <si>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</si>
  <si>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</si>
  <si>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</si>
  <si>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</si>
  <si>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</si>
  <si>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</si>
  <si>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</si>
  <si>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</si>
  <si>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</si>
  <si>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</si>
  <si>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</si>
  <si>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</si>
  <si>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</si>
  <si>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</si>
  <si>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</si>
  <si>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</si>
  <si>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</si>
  <si>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</si>
  <si>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</si>
  <si>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</si>
  <si>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</si>
  <si>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</si>
  <si>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</si>
  <si>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</si>
  <si>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</si>
  <si>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</si>
  <si>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</si>
  <si>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</si>
  <si>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</si>
  <si>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</si>
  <si>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</si>
  <si>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</si>
  <si>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</si>
  <si>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</si>
  <si>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</si>
  <si>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</si>
  <si>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</si>
  <si>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</si>
  <si>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</si>
  <si>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</si>
  <si>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</si>
  <si>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</si>
  <si>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</si>
  <si>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</si>
  <si>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</si>
  <si>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</si>
  <si>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</si>
  <si>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</si>
  <si>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</si>
  <si>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</si>
  <si>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</si>
  <si>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</si>
  <si>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</si>
  <si>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</si>
  <si>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</si>
  <si>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</si>
  <si>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</si>
  <si>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</si>
  <si>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</si>
  <si>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</si>
  <si>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</si>
  <si>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</si>
  <si>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</si>
  <si>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</si>
  <si>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</si>
  <si>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</si>
  <si>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</si>
  <si>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</si>
  <si>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</si>
  <si>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</si>
  <si>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</si>
  <si>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</si>
  <si>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</si>
  <si>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</si>
  <si>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</si>
  <si>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</si>
  <si>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</si>
  <si>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</si>
  <si>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</si>
  <si>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</si>
  <si>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</si>
  <si>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</si>
  <si>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</si>
  <si>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</si>
  <si>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</si>
  <si>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</si>
  <si>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</si>
  <si>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</si>
  <si>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</si>
  <si>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</si>
  <si>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</si>
  <si>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</si>
  <si>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</si>
  <si>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</si>
  <si>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</si>
  <si>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</si>
  <si>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</si>
  <si>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</si>
  <si>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</si>
  <si>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</si>
  <si>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</si>
  <si>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</si>
  <si>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</si>
  <si>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</si>
  <si>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</si>
  <si>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</si>
  <si>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</si>
  <si>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</si>
  <si>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</si>
  <si>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</si>
  <si>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</si>
  <si>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</si>
  <si>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</si>
  <si>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</si>
  <si>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</si>
  <si>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</si>
  <si>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</si>
  <si>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</si>
  <si>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</si>
  <si>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</si>
  <si>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</si>
  <si>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</si>
  <si>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</si>
  <si>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</si>
  <si>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</si>
  <si>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</si>
  <si>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</si>
  <si>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</si>
  <si>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</si>
  <si>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</si>
  <si>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</si>
  <si>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</si>
  <si>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</si>
  <si>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</si>
  <si>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</si>
  <si>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</si>
  <si>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</si>
  <si>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</si>
  <si>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</si>
  <si>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</si>
  <si>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</si>
  <si>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</si>
  <si>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</si>
  <si>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</si>
  <si>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</si>
  <si>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</si>
  <si>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</si>
  <si>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</si>
  <si>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</si>
  <si>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</si>
  <si>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</si>
  <si>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</si>
  <si>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</si>
  <si>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</si>
  <si>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</si>
  <si>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</si>
  <si>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</si>
  <si>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</si>
  <si>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</si>
  <si>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</si>
  <si>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</si>
  <si>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</si>
  <si>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</si>
  <si>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</si>
  <si>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</si>
  <si>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</si>
  <si>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</si>
  <si>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</si>
  <si>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</si>
  <si>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</si>
  <si>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</si>
  <si>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</si>
  <si>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</si>
  <si>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</si>
  <si>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</si>
  <si>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</si>
  <si>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</si>
  <si>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</si>
  <si>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</si>
  <si>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</si>
  <si>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</si>
  <si>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</si>
  <si>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</si>
  <si>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</si>
  <si>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</si>
  <si>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</si>
  <si>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</si>
  <si>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</si>
  <si>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</si>
  <si>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</si>
  <si>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</si>
  <si>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</si>
  <si>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</si>
  <si>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</si>
  <si>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</si>
  <si>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</si>
  <si>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</si>
  <si>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</si>
  <si>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</si>
  <si>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</si>
  <si>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</si>
  <si>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</si>
  <si>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</si>
  <si>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</si>
  <si>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</si>
  <si>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</si>
  <si>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</si>
  <si>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</si>
  <si>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</si>
  <si>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</si>
  <si>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</si>
  <si>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</si>
  <si>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</si>
  <si>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</si>
  <si>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</si>
  <si>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</si>
  <si>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</si>
  <si>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</si>
  <si>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</si>
  <si>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</si>
  <si>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</si>
  <si>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</si>
  <si>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</si>
  <si>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</si>
  <si>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</si>
  <si>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</si>
  <si>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</si>
  <si>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</si>
  <si>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</si>
  <si>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</si>
  <si>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</si>
  <si>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</si>
  <si>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</si>
  <si>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</si>
  <si>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</si>
  <si>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</si>
  <si>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</si>
  <si>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</si>
  <si>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</si>
  <si>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</si>
  <si>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</si>
  <si>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</si>
  <si>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</si>
  <si>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</si>
  <si>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</si>
  <si>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</si>
  <si>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</si>
  <si>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</si>
  <si>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</si>
  <si>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</si>
  <si>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</si>
  <si>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</si>
  <si>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</si>
  <si>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</si>
  <si>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</si>
  <si>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</si>
  <si>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</si>
  <si>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</si>
  <si>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</si>
  <si>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</si>
  <si>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</si>
  <si>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</si>
  <si>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</si>
  <si>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</si>
  <si>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</si>
  <si>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</si>
  <si>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</si>
  <si>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</si>
  <si>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</si>
  <si>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</si>
  <si>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</si>
  <si>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</si>
  <si>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</si>
  <si>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</si>
  <si>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</si>
  <si>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</si>
  <si>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</si>
  <si>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</si>
  <si>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</si>
  <si>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</si>
  <si>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</si>
  <si>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</si>
  <si>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</si>
  <si>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</si>
  <si>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</si>
  <si>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</si>
  <si>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</si>
  <si>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</si>
  <si>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</si>
  <si>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</si>
  <si>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</si>
  <si>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</si>
  <si>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</si>
  <si>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</si>
  <si>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</si>
  <si>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</si>
  <si>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</si>
  <si>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</si>
  <si>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</si>
  <si>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</si>
  <si>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</si>
  <si>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</si>
  <si>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</si>
  <si>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</si>
  <si>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</si>
  <si>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</si>
  <si>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</si>
  <si>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</si>
  <si>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</si>
  <si>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</si>
  <si>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</si>
  <si>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</si>
  <si>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</si>
  <si>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</si>
  <si>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</si>
  <si>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</si>
  <si>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</si>
  <si>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</si>
  <si>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</si>
  <si>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</si>
  <si>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</si>
  <si>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</si>
  <si>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</si>
  <si>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</si>
  <si>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</si>
  <si>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</si>
  <si>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</si>
  <si>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</si>
  <si>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</si>
  <si>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</si>
  <si>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</si>
  <si>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</si>
  <si>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</si>
  <si>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</si>
  <si>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</si>
  <si>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</si>
  <si>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</si>
  <si>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</si>
  <si>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</si>
  <si>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</si>
  <si>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</si>
  <si>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</si>
  <si>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</si>
  <si>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</si>
  <si>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</si>
  <si>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</si>
  <si>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</si>
  <si>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</si>
  <si>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</si>
  <si>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</si>
  <si>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</si>
  <si>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</si>
  <si>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</si>
  <si>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</si>
  <si>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</si>
  <si>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</si>
  <si>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</si>
  <si>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</si>
  <si>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</si>
  <si>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</si>
  <si>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</si>
  <si>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</si>
  <si>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</si>
  <si>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</si>
  <si>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</si>
  <si>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</si>
  <si>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</si>
  <si>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</si>
  <si>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</si>
  <si>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</si>
  <si>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</si>
  <si>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</si>
  <si>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</si>
  <si>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</si>
  <si>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</si>
  <si>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</si>
  <si>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</si>
  <si>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</si>
  <si>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</si>
  <si>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</si>
  <si>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</si>
  <si>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</si>
  <si>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</si>
  <si>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</si>
  <si>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</si>
  <si>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</si>
  <si>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</si>
  <si>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</si>
  <si>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</si>
  <si>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</si>
  <si>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</si>
  <si>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</si>
  <si>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</si>
  <si>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</si>
  <si>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</si>
  <si>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</si>
  <si>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</si>
  <si>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</si>
  <si>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</si>
  <si>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</si>
  <si>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</si>
  <si>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</si>
  <si>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</si>
  <si>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</si>
  <si>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</si>
  <si>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</si>
  <si>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</si>
  <si>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</si>
  <si>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</si>
  <si>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</si>
  <si>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</si>
  <si>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</si>
  <si>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</si>
  <si>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</si>
  <si>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</si>
  <si>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</si>
  <si>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</si>
  <si>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</si>
  <si>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</si>
  <si>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</si>
  <si>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</si>
  <si>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</si>
  <si>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</si>
  <si>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</si>
  <si>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</si>
  <si>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</si>
  <si>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</si>
  <si>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</si>
  <si>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</si>
  <si>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</si>
  <si>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</si>
  <si>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</si>
  <si>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</si>
  <si>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</si>
  <si>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</si>
  <si>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</si>
  <si>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</si>
  <si>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</si>
  <si>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</si>
  <si>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</si>
  <si>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</si>
  <si>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</si>
  <si>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</si>
  <si>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</si>
  <si>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</si>
  <si>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</si>
  <si>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</si>
  <si>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</si>
  <si>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</si>
  <si>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</si>
  <si>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</si>
  <si>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</si>
  <si>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</si>
  <si>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</si>
  <si>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</si>
  <si>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</si>
  <si>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</si>
  <si>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</si>
  <si>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</si>
  <si>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</si>
  <si>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</si>
  <si>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</si>
  <si>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</si>
  <si>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</si>
  <si>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</si>
  <si>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</si>
  <si>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</si>
  <si>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</si>
  <si>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</si>
  <si>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</si>
  <si>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</si>
  <si>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</si>
  <si>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</si>
  <si>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</si>
  <si>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</si>
  <si>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</si>
  <si>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</si>
  <si>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</si>
  <si>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</si>
  <si>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</si>
  <si>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</si>
  <si>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</si>
  <si>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</si>
  <si>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</si>
  <si>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</si>
  <si>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</si>
  <si>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</si>
  <si>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</si>
  <si>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</si>
  <si>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</si>
  <si>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</si>
  <si>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</si>
  <si>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</si>
  <si>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</si>
  <si>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</si>
  <si>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</si>
  <si>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</si>
  <si>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</si>
  <si>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</si>
  <si>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</si>
  <si>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</si>
  <si>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</si>
  <si>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</si>
  <si>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</si>
  <si>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</si>
  <si>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</si>
  <si>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</si>
  <si>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</si>
  <si>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</si>
  <si>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</si>
  <si>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</si>
  <si>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</si>
  <si>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</si>
  <si>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</si>
  <si>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</si>
  <si>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</si>
  <si>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</si>
  <si>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</si>
  <si>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</si>
  <si>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</si>
  <si>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</si>
  <si>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</si>
  <si>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</si>
  <si>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</si>
  <si>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</si>
  <si>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</si>
  <si>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</si>
  <si>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</si>
  <si>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</si>
  <si>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</si>
  <si>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</si>
  <si>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</si>
  <si>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</si>
  <si>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</si>
  <si>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</si>
  <si>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</si>
  <si>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</si>
  <si>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</si>
  <si>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</si>
  <si>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</si>
  <si>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</si>
  <si>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</si>
  <si>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</si>
  <si>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</si>
  <si>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</si>
  <si>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</si>
  <si>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</si>
  <si>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</si>
  <si>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</si>
  <si>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</si>
  <si>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</si>
  <si>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</si>
  <si>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</si>
  <si>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</si>
  <si>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</si>
  <si>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</si>
  <si>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</si>
  <si>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</si>
  <si>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</si>
  <si>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</si>
  <si>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</si>
  <si>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</si>
  <si>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</si>
  <si>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</si>
  <si>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</si>
  <si>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</si>
  <si>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</si>
  <si>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</si>
  <si>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</si>
  <si>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</si>
  <si>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</si>
  <si>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</si>
  <si>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</si>
  <si>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</si>
  <si>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</si>
  <si>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</si>
  <si>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</si>
  <si>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</si>
  <si>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</si>
  <si>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</si>
  <si>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</si>
  <si>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</si>
  <si>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</si>
  <si>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</si>
  <si>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</si>
  <si>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</si>
  <si>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</si>
  <si>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</si>
  <si>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</si>
  <si>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</si>
  <si>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</si>
  <si>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</si>
  <si>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</si>
  <si>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</si>
  <si>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</si>
  <si>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</si>
  <si>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</si>
  <si>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</si>
  <si>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</si>
  <si>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</si>
  <si>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</si>
  <si>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</si>
  <si>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</si>
  <si>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</si>
  <si>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</si>
  <si>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</si>
  <si>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</si>
  <si>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</si>
  <si>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</si>
  <si>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</si>
  <si>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</si>
  <si>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</si>
  <si>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</si>
  <si>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</si>
  <si>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</si>
  <si>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</si>
  <si>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</si>
  <si>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</si>
  <si>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</si>
  <si>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</si>
  <si>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</si>
  <si>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</si>
  <si>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</si>
  <si>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</si>
  <si>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</si>
  <si>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</si>
  <si>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</si>
  <si>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</si>
  <si>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</si>
  <si>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</si>
  <si>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</si>
  <si>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</si>
  <si>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</si>
  <si>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</si>
  <si>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</si>
  <si>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</si>
  <si>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</si>
  <si>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</si>
  <si>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</si>
  <si>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</si>
  <si>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</si>
  <si>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</si>
  <si>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</si>
  <si>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</si>
  <si>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</si>
  <si>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</si>
  <si>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</si>
  <si>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</si>
  <si>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</si>
  <si>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</si>
  <si>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</si>
  <si>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</si>
  <si>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</si>
  <si>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</si>
  <si>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</si>
  <si>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</si>
  <si>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</si>
  <si>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</si>
  <si>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</si>
  <si>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</si>
  <si>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</si>
  <si>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</si>
  <si>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</si>
  <si>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</si>
  <si>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</si>
  <si>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</si>
  <si>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</si>
  <si>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</si>
  <si>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</si>
  <si>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</si>
  <si>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</si>
  <si>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</si>
  <si>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</si>
  <si>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</si>
  <si>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</si>
  <si>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</si>
  <si>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</si>
  <si>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</si>
  <si>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</si>
  <si>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</si>
  <si>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</si>
  <si>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</si>
  <si>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</si>
  <si>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</si>
  <si>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</si>
  <si>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</si>
  <si>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</si>
  <si>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</si>
  <si>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</si>
  <si>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</si>
  <si>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</si>
  <si>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</si>
  <si>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</si>
  <si>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</si>
  <si>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</si>
  <si>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</si>
  <si>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</si>
  <si>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</si>
  <si>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</si>
  <si>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</si>
  <si>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</si>
  <si>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</si>
  <si>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</si>
  <si>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</si>
  <si>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</si>
  <si>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</si>
  <si>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</si>
  <si>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</si>
  <si>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</si>
  <si>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</si>
  <si>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</si>
  <si>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</si>
  <si>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</si>
  <si>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</si>
  <si>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</si>
  <si>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</si>
  <si>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</si>
  <si>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</si>
  <si>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</si>
  <si>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</si>
  <si>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</si>
  <si>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</si>
  <si>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</si>
  <si>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</si>
  <si>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</si>
  <si>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</si>
  <si>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</si>
  <si>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</si>
  <si>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</si>
  <si>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</si>
  <si>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</si>
  <si>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</si>
  <si>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</si>
  <si>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</si>
  <si>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</si>
  <si>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</si>
  <si>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</si>
  <si>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</si>
  <si>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</si>
  <si>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</si>
  <si>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</si>
  <si>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</si>
  <si>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</si>
  <si>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</si>
  <si>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</si>
  <si>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</si>
  <si>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</si>
  <si>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</si>
  <si>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</si>
  <si>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</si>
  <si>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</si>
  <si>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</si>
  <si>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</si>
  <si>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</si>
  <si>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</si>
  <si>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</si>
  <si>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</si>
  <si>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</si>
  <si>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</si>
  <si>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</si>
  <si>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</si>
  <si>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</si>
  <si>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</si>
  <si>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</si>
  <si>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</si>
  <si>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</si>
  <si>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</si>
  <si>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</si>
  <si>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</si>
  <si>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</si>
  <si>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</si>
  <si>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</si>
  <si>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</si>
  <si>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</si>
  <si>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</si>
  <si>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</si>
  <si>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</si>
  <si>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</si>
  <si>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</si>
  <si>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</si>
  <si>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</si>
  <si>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</si>
  <si>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</si>
  <si>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</si>
  <si>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</si>
  <si>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</si>
  <si>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</si>
  <si>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</si>
  <si>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</si>
  <si>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</si>
  <si>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</si>
  <si>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</si>
  <si>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</si>
  <si>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</si>
  <si>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</si>
  <si>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</si>
  <si>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</si>
  <si>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</si>
  <si>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</si>
  <si>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</si>
  <si>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</si>
  <si>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</si>
  <si>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</si>
  <si>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</si>
  <si>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</si>
  <si>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</si>
  <si>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</si>
  <si>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</si>
  <si>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</si>
  <si>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</si>
  <si>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</si>
  <si>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</si>
  <si>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</si>
  <si>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</si>
  <si>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</si>
  <si>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</si>
  <si>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</si>
  <si>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</si>
  <si>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</si>
  <si>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</si>
  <si>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</si>
  <si>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</si>
  <si>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</si>
  <si>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</si>
  <si>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</si>
  <si>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</si>
  <si>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</si>
  <si>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</si>
  <si>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</si>
  <si>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</si>
  <si>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</si>
  <si>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</si>
  <si>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</si>
  <si>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</si>
  <si>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</si>
  <si>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</si>
  <si>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</si>
  <si>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</si>
  <si>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</si>
  <si>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</si>
  <si>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</si>
  <si>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</si>
  <si>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</si>
  <si>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</si>
  <si>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</si>
  <si>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</si>
  <si>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</si>
  <si>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</si>
  <si>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</si>
  <si>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</si>
  <si>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</si>
  <si>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</si>
  <si>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</si>
  <si>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</si>
  <si>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</si>
  <si>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</si>
  <si>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</si>
  <si>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</si>
  <si>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</si>
  <si>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</si>
  <si>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</si>
  <si>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</si>
  <si>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</si>
  <si>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</si>
  <si>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</si>
  <si>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</si>
  <si>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</si>
  <si>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</si>
  <si>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</si>
  <si>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</si>
  <si>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</si>
  <si>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</si>
  <si>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</si>
  <si>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</si>
  <si>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</si>
  <si>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</si>
  <si>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</si>
  <si>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</si>
  <si>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</si>
  <si>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</si>
  <si>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</si>
  <si>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</si>
  <si>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</si>
  <si>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</si>
  <si>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</si>
  <si>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</si>
  <si>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</si>
  <si>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</si>
  <si>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</si>
  <si>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</si>
  <si>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</si>
  <si>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</si>
  <si>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</si>
  <si>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</si>
  <si>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</si>
  <si>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</si>
  <si>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</si>
  <si>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</si>
  <si>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</si>
  <si>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</si>
  <si>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</si>
  <si>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</si>
  <si>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</si>
  <si>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</si>
  <si>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</si>
  <si>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</si>
  <si>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</si>
  <si>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</si>
  <si>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</si>
  <si>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</si>
  <si>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</si>
  <si>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</si>
  <si>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</si>
  <si>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</si>
  <si>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</si>
  <si>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</si>
  <si>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</si>
  <si>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</si>
  <si>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</si>
  <si>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</si>
  <si>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</si>
  <si>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</si>
  <si>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</si>
  <si>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</si>
  <si>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</si>
  <si>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</si>
  <si>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</si>
  <si>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</si>
  <si>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</si>
  <si>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</si>
  <si>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</si>
  <si>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</si>
  <si>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</si>
  <si>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</si>
  <si>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</si>
  <si>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</si>
  <si>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</si>
  <si>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</si>
  <si>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</si>
  <si>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</si>
  <si>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</si>
  <si>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</si>
  <si>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</si>
  <si>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</si>
  <si>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</si>
  <si>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</si>
  <si>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</si>
  <si>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</si>
  <si>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</si>
  <si>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</si>
  <si>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</si>
  <si>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</si>
  <si>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</si>
  <si>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</si>
  <si>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</si>
  <si>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</si>
  <si>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</si>
  <si>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</si>
  <si>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</si>
  <si>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</si>
  <si>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</si>
  <si>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</si>
  <si>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</si>
  <si>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</si>
  <si>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</si>
  <si>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</si>
  <si>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</si>
  <si>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</si>
  <si>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</si>
  <si>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</si>
  <si>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</si>
  <si>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</si>
  <si>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</si>
  <si>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</si>
  <si>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</si>
  <si>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</si>
  <si>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</si>
  <si>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</si>
  <si>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</si>
  <si>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</si>
  <si>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</si>
  <si>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</si>
  <si>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</si>
  <si>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</si>
  <si>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</si>
  <si>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</si>
  <si>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</si>
  <si>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</si>
  <si>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</si>
  <si>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</si>
  <si>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</si>
  <si>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</si>
  <si>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</si>
  <si>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</si>
  <si>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</si>
  <si>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</si>
  <si>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</si>
  <si>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</si>
  <si>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</si>
  <si>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</si>
  <si>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</si>
  <si>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</si>
  <si>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</si>
  <si>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</si>
  <si>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</si>
  <si>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</si>
  <si>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</si>
  <si>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</si>
  <si>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</si>
  <si>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</si>
  <si>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</si>
  <si>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</si>
  <si>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</si>
  <si>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</si>
  <si>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</si>
  <si>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</si>
  <si>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</si>
  <si>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</si>
  <si>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</si>
  <si>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</si>
  <si>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</si>
  <si>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</si>
  <si>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</si>
  <si>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</si>
  <si>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</si>
  <si>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</si>
  <si>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</si>
  <si>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</si>
  <si>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</si>
  <si>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</si>
  <si>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</si>
  <si>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</si>
  <si>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</si>
  <si>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</si>
  <si>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</si>
  <si>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</si>
  <si>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</si>
  <si>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</si>
  <si>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</si>
  <si>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</si>
  <si>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</si>
  <si>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</si>
  <si>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</si>
  <si>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</si>
  <si>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</si>
  <si>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</si>
  <si>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</si>
  <si>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</si>
  <si>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</si>
  <si>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</si>
  <si>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</si>
  <si>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</si>
  <si>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</si>
  <si>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</si>
  <si>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</si>
  <si>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</si>
  <si>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</si>
  <si>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</si>
  <si>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</si>
  <si>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</si>
  <si>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</si>
  <si>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</si>
  <si>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</si>
  <si>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</si>
  <si>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</si>
  <si>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</si>
  <si>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</si>
  <si>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</si>
  <si>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</si>
  <si>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</si>
  <si>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</si>
  <si>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</si>
  <si>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</si>
  <si>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</si>
  <si>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</si>
  <si>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</si>
  <si>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</si>
  <si>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</si>
  <si>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</si>
  <si>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</si>
  <si>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</si>
  <si>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</si>
  <si>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</si>
  <si>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</si>
  <si>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</si>
  <si>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</si>
  <si>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</si>
  <si>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</si>
  <si>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</si>
  <si>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</si>
  <si>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</si>
  <si>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</si>
  <si>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</si>
  <si>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</si>
  <si>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</si>
  <si>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</si>
  <si>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</si>
  <si>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</si>
  <si>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</si>
  <si>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</si>
  <si>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</si>
  <si>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</si>
  <si>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</si>
  <si>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</si>
  <si>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</si>
  <si>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</si>
  <si>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</si>
  <si>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</si>
  <si>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</si>
  <si>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</si>
  <si>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</si>
  <si>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</si>
  <si>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</si>
  <si>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</si>
  <si>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</si>
  <si>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</si>
  <si>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</si>
  <si>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</si>
  <si>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</si>
  <si>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</si>
  <si>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</si>
  <si>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</si>
  <si>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</si>
  <si>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</si>
  <si>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</si>
  <si>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</si>
  <si>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</si>
  <si>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</si>
  <si>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</si>
  <si>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</si>
  <si>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</si>
  <si>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</si>
  <si>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</si>
  <si>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</si>
  <si>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</si>
  <si>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</si>
  <si>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</si>
  <si>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</si>
  <si>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</si>
  <si>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</si>
  <si>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</si>
  <si>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</si>
  <si>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</si>
  <si>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</si>
  <si>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</si>
  <si>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</si>
  <si>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</si>
  <si>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</si>
  <si>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</si>
  <si>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</si>
  <si>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</si>
  <si>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</si>
  <si>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</si>
  <si>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</si>
  <si>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</si>
  <si>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</si>
  <si>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</si>
  <si>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</si>
  <si>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</si>
  <si>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</si>
  <si>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</si>
  <si>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</si>
  <si>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</si>
  <si>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</si>
  <si>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</si>
  <si>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</si>
  <si>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</si>
  <si>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</si>
  <si>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</si>
  <si>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</si>
  <si>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</si>
  <si>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</si>
  <si>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</si>
  <si>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</si>
  <si>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</si>
  <si>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</si>
  <si>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</si>
  <si>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</si>
  <si>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</si>
  <si>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</si>
  <si>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</si>
  <si>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</si>
  <si>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</si>
  <si>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</si>
  <si>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</si>
  <si>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</si>
  <si>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</si>
  <si>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</si>
  <si>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</si>
  <si>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</si>
  <si>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</si>
  <si>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</si>
  <si>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</si>
  <si>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</si>
  <si>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</si>
  <si>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</si>
  <si>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</si>
  <si>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</si>
  <si>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</si>
  <si>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</si>
  <si>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</si>
  <si>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</si>
  <si>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</si>
  <si>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</si>
  <si>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</si>
  <si>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</si>
  <si>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</si>
  <si>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</si>
  <si>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</si>
  <si>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</si>
  <si>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</si>
  <si>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</si>
  <si>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</si>
  <si>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</si>
  <si>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</si>
  <si>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</si>
  <si>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</si>
  <si>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</si>
  <si>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</si>
  <si>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</si>
  <si>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</si>
  <si>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</si>
  <si>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</si>
  <si>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</si>
  <si>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</si>
  <si>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</si>
  <si>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</si>
  <si>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</si>
  <si>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</si>
  <si>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</si>
  <si>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</si>
  <si>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</si>
  <si>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</si>
  <si>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</si>
  <si>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</si>
  <si>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</si>
  <si>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</si>
  <si>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</si>
  <si>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</si>
  <si>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</si>
  <si>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</si>
  <si>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</si>
  <si>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</si>
  <si>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</si>
  <si>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</si>
  <si>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</si>
  <si>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</si>
  <si>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</si>
  <si>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</si>
  <si>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</si>
  <si>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</si>
  <si>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</si>
  <si>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</si>
  <si>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</si>
  <si>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</si>
  <si>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</si>
  <si>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</si>
  <si>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</si>
  <si>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</si>
  <si>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</si>
  <si>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</si>
  <si>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</si>
  <si>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</si>
  <si>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</si>
  <si>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</si>
  <si>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</si>
  <si>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</si>
  <si>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</si>
  <si>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</si>
  <si>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</si>
  <si>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</si>
  <si>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</si>
  <si>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</si>
  <si>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</si>
  <si>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</si>
  <si>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</si>
  <si>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</si>
  <si>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</si>
  <si>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</si>
  <si>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</si>
  <si>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</si>
  <si>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</si>
  <si>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</si>
  <si>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</si>
  <si>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</si>
  <si>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</si>
  <si>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</si>
  <si>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</si>
  <si>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</si>
  <si>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</si>
  <si>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</si>
  <si>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</si>
  <si>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</si>
  <si>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</si>
  <si>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</si>
  <si>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</si>
  <si>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</si>
  <si>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</si>
  <si>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</si>
  <si>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</si>
  <si>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</si>
  <si>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</si>
  <si>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</si>
  <si>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</si>
  <si>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</si>
  <si>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</si>
  <si>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</si>
  <si>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</si>
  <si>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</si>
  <si>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</si>
  <si>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</si>
  <si>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</si>
  <si>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</si>
  <si>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</si>
  <si>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</si>
  <si>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</si>
  <si>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</si>
  <si>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</si>
  <si>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</si>
  <si>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</si>
  <si>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</si>
  <si>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</si>
  <si>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</si>
  <si>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</si>
  <si>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</si>
  <si>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</si>
  <si>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</si>
  <si>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</si>
  <si>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</si>
  <si>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</si>
  <si>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</si>
  <si>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</si>
  <si>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</si>
  <si>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</si>
  <si>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</si>
  <si>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</si>
  <si>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</si>
  <si>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</si>
  <si>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</si>
  <si>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</si>
  <si>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</si>
  <si>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</si>
  <si>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</si>
  <si>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</si>
  <si>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</si>
  <si>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</si>
  <si>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</si>
  <si>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</si>
  <si>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</si>
  <si>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</si>
  <si>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</si>
  <si>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</si>
  <si>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</si>
  <si>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</si>
  <si>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</si>
  <si>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</si>
  <si>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</si>
  <si>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</si>
  <si>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</si>
  <si>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</si>
  <si>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</si>
  <si>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</si>
  <si>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</si>
  <si>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</si>
  <si>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</si>
  <si>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</si>
  <si>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</si>
  <si>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</si>
  <si>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</si>
  <si>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</si>
  <si>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</si>
  <si>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</si>
  <si>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</si>
  <si>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</si>
  <si>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</si>
  <si>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</si>
  <si>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</si>
  <si>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</si>
  <si>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</si>
  <si>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</si>
  <si>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</si>
  <si>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</si>
  <si>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</si>
  <si>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</si>
  <si>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</si>
  <si>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</si>
  <si>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</si>
  <si>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</si>
  <si>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</si>
  <si>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</si>
  <si>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</si>
  <si>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</si>
  <si>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</si>
  <si>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</si>
  <si>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</si>
  <si>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</si>
  <si>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</si>
  <si>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</si>
  <si>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</si>
  <si>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</si>
  <si>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</si>
  <si>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</si>
  <si>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</si>
  <si>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</si>
  <si>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</si>
  <si>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</si>
  <si>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</si>
  <si>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</si>
  <si>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</si>
  <si>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</si>
  <si>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</si>
  <si>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</si>
  <si>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</si>
  <si>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</si>
  <si>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</si>
  <si>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</si>
  <si>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</si>
  <si>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</si>
  <si>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</si>
  <si>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</si>
  <si>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</si>
  <si>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</si>
  <si>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</si>
  <si>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</si>
  <si>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</si>
  <si>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</si>
  <si>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</si>
  <si>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</si>
  <si>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</si>
  <si>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</si>
  <si>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</si>
  <si>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</si>
  <si>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</si>
  <si>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</si>
  <si>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</si>
  <si>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</si>
  <si>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</si>
  <si>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</si>
  <si>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</si>
  <si>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</si>
  <si>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</si>
  <si>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</si>
  <si>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</si>
  <si>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</si>
  <si>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</si>
  <si>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</si>
  <si>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</si>
  <si>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</si>
  <si>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</si>
  <si>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</si>
  <si>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</si>
  <si>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</si>
  <si>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</si>
  <si>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</si>
  <si>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</si>
  <si>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</si>
  <si>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</si>
  <si>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</si>
  <si>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</si>
  <si>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</si>
  <si>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</si>
  <si>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</si>
  <si>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</si>
  <si>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</si>
  <si>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</si>
  <si>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</si>
  <si>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</si>
  <si>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</si>
  <si>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</si>
  <si>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</si>
  <si>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</si>
  <si>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</si>
  <si>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</si>
  <si>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</si>
  <si>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</si>
  <si>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</si>
  <si>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</si>
  <si>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</si>
  <si>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</si>
  <si>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</si>
  <si>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</si>
  <si>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</si>
  <si>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</si>
  <si>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</si>
  <si>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</si>
  <si>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</si>
  <si>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</si>
  <si>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</si>
  <si>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</si>
  <si>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</si>
  <si>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</si>
  <si>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</si>
  <si>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</si>
  <si>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</si>
  <si>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</si>
  <si>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</si>
  <si>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</si>
  <si>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</si>
  <si>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</si>
  <si>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</si>
  <si>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</si>
  <si>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</si>
  <si>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</si>
  <si>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</si>
  <si>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</si>
  <si>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</si>
  <si>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</si>
  <si>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</si>
  <si>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</si>
  <si>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</si>
  <si>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</si>
  <si>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</si>
  <si>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</si>
  <si>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</si>
  <si>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</si>
  <si>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</si>
  <si>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</si>
  <si>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</si>
  <si>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</si>
  <si>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</si>
  <si>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</si>
  <si>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</si>
  <si>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</si>
  <si>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</si>
  <si>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</si>
  <si>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</si>
  <si>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</si>
  <si>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</si>
  <si>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</si>
  <si>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</si>
  <si>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</si>
  <si>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</si>
  <si>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</si>
  <si>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</si>
  <si>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</si>
  <si>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</si>
  <si>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</si>
  <si>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</si>
  <si>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</si>
  <si>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</si>
  <si>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</si>
  <si>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</si>
  <si>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</si>
  <si>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</si>
  <si>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</si>
  <si>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</si>
  <si>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</si>
  <si>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</si>
  <si>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</si>
  <si>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</si>
  <si>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</si>
  <si>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</si>
  <si>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</si>
  <si>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</si>
  <si>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</si>
  <si>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</si>
  <si>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</si>
  <si>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</si>
  <si>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</si>
  <si>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</si>
  <si>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</si>
  <si>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</si>
  <si>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</si>
  <si>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</si>
  <si>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</si>
  <si>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</si>
  <si>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</si>
  <si>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</si>
  <si>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</si>
  <si>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</si>
  <si>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</si>
  <si>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</si>
  <si>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</si>
  <si>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</si>
  <si>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</si>
  <si>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</si>
  <si>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</si>
  <si>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</si>
  <si>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</si>
  <si>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</si>
  <si>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</si>
  <si>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</si>
  <si>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</si>
  <si>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</si>
  <si>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</si>
  <si>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</si>
  <si>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</si>
  <si>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</si>
  <si>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</si>
  <si>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</si>
  <si>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</si>
  <si>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</si>
  <si>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</si>
  <si>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</si>
  <si>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</si>
  <si>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</si>
  <si>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</si>
  <si>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</si>
  <si>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</si>
  <si>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</si>
  <si>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</si>
  <si>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</si>
  <si>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</si>
  <si>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</si>
  <si>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</si>
  <si>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</si>
  <si>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</si>
  <si>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</si>
  <si>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</si>
  <si>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</si>
  <si>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</si>
  <si>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</si>
  <si>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</si>
  <si>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</si>
  <si>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</si>
  <si>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</si>
  <si>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</si>
  <si>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</si>
  <si>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</si>
  <si>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</si>
  <si>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</si>
  <si>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</si>
  <si>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</si>
  <si>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</si>
  <si>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</si>
  <si>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</si>
  <si>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</si>
  <si>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</si>
  <si>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</si>
  <si>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</si>
  <si>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</si>
  <si>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</si>
  <si>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</si>
  <si>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</si>
  <si>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</si>
  <si>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</si>
  <si>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</si>
  <si>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</si>
  <si>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</si>
  <si>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</si>
  <si>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</si>
  <si>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</si>
  <si>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</si>
  <si>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</si>
  <si>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</si>
  <si>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</si>
  <si>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</si>
  <si>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</si>
  <si>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</si>
  <si>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</si>
  <si>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</si>
  <si>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</si>
  <si>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</si>
  <si>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</si>
  <si>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</si>
  <si>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</si>
  <si>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</si>
  <si>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</si>
  <si>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</si>
  <si>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</si>
  <si>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</si>
  <si>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</si>
  <si>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</si>
  <si>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</si>
  <si>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</si>
  <si>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</si>
  <si>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</si>
  <si>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</si>
  <si>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</si>
  <si>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</si>
  <si>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</si>
  <si>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</si>
  <si>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</si>
  <si>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</si>
  <si>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</si>
  <si>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</si>
  <si>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</si>
  <si>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</si>
  <si>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</si>
  <si>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</si>
  <si>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</si>
  <si>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</si>
  <si>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</si>
  <si>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</si>
  <si>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</si>
  <si>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</si>
  <si>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</si>
  <si>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</si>
  <si>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</si>
  <si>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</si>
  <si>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</si>
  <si>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</si>
  <si>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</si>
  <si>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</si>
  <si>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</si>
  <si>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</si>
  <si>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</si>
  <si>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</si>
  <si>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</si>
  <si>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</si>
  <si>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</si>
  <si>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</si>
  <si>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</si>
  <si>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</si>
  <si>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</si>
  <si>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</si>
  <si>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</si>
  <si>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</si>
  <si>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</si>
  <si>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</si>
  <si>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</si>
  <si>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</si>
  <si>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</si>
  <si>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</si>
  <si>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</si>
  <si>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</si>
  <si>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</si>
  <si>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</si>
  <si>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</si>
  <si>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</si>
  <si>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</si>
  <si>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</si>
  <si>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</si>
  <si>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</si>
  <si>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</si>
  <si>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</si>
  <si>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</si>
  <si>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</si>
  <si>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</si>
  <si>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</si>
  <si>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</si>
  <si>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</si>
  <si>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</si>
  <si>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</si>
  <si>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</si>
  <si>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</si>
  <si>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</si>
  <si>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</si>
  <si>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</si>
  <si>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</si>
  <si>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</si>
  <si>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</si>
  <si>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</si>
  <si>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</si>
  <si>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</si>
  <si>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</si>
  <si>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</si>
  <si>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</si>
  <si>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</si>
  <si>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</si>
  <si>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</si>
  <si>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</si>
  <si>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</si>
  <si>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</si>
  <si>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</si>
  <si>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</si>
  <si>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</si>
  <si>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</si>
  <si>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</si>
  <si>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</si>
  <si>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</si>
  <si>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</si>
  <si>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</si>
  <si>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</si>
  <si>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</si>
  <si>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</si>
  <si>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</si>
  <si>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</si>
  <si>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</si>
  <si>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</si>
  <si>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</si>
  <si>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</si>
  <si>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</si>
  <si>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</si>
  <si>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</si>
  <si>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</si>
  <si>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</si>
  <si>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</si>
  <si>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</si>
  <si>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</si>
  <si>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</si>
  <si>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</si>
  <si>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</si>
  <si>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</si>
  <si>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</si>
  <si>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</si>
  <si>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</si>
  <si>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</si>
  <si>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</si>
  <si>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</si>
  <si>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</si>
  <si>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</si>
  <si>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</si>
  <si>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</si>
  <si>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</si>
  <si>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</si>
  <si>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</si>
  <si>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</si>
  <si>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</si>
  <si>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</si>
  <si>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</si>
  <si>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</si>
  <si>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</si>
  <si>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</si>
  <si>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</si>
  <si>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</si>
  <si>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</si>
  <si>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</si>
  <si>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</si>
  <si>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</si>
  <si>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</si>
  <si>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</si>
  <si>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</si>
  <si>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</si>
  <si>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</si>
  <si>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</si>
  <si>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</si>
  <si>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</si>
  <si>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</si>
  <si>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</si>
  <si>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</si>
  <si>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</si>
  <si>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</si>
  <si>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</si>
  <si>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</si>
  <si>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</si>
  <si>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</si>
  <si>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</si>
  <si>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</si>
  <si>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</si>
  <si>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</si>
  <si>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</si>
  <si>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</si>
  <si>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</si>
  <si>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</si>
  <si>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</si>
  <si>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</si>
  <si>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</si>
  <si>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</si>
  <si>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</si>
  <si>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</si>
  <si>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</si>
  <si>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</si>
  <si>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</si>
  <si>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</si>
  <si>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</si>
  <si>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</si>
  <si>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</si>
  <si>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</si>
  <si>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</si>
  <si>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</si>
  <si>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</si>
  <si>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</si>
  <si>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</si>
  <si>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</si>
  <si>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</si>
  <si>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</si>
  <si>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</si>
  <si>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</si>
  <si>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</si>
  <si>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</si>
  <si>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</si>
  <si>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</si>
  <si>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</si>
  <si>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</si>
  <si>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</si>
  <si>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</si>
  <si>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</si>
  <si>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</si>
  <si>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</si>
  <si>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</si>
  <si>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</si>
  <si>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</si>
  <si>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</si>
  <si>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</si>
  <si>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</si>
  <si>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</si>
  <si>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</si>
  <si>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</si>
  <si>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</si>
  <si>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</si>
  <si>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</si>
  <si>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</si>
  <si>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</si>
  <si>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</si>
  <si>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</si>
  <si>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</si>
  <si>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</si>
  <si>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</si>
  <si>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</si>
  <si>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</si>
  <si>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</si>
  <si>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</si>
  <si>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</si>
  <si>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</si>
  <si>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</si>
  <si>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</si>
  <si>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</si>
  <si>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</si>
  <si>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</si>
  <si>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</si>
  <si>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</si>
  <si>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</si>
  <si>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</si>
  <si>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</si>
  <si>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</si>
  <si>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</si>
  <si>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</si>
  <si>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</si>
  <si>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</si>
  <si>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</si>
  <si>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</si>
  <si>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</si>
  <si>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</si>
  <si>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</si>
  <si>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</si>
  <si>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</si>
  <si>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</si>
  <si>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</si>
  <si>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</si>
  <si>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</si>
  <si>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</si>
  <si>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</si>
  <si>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</si>
  <si>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</si>
  <si>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</si>
  <si>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</si>
  <si>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</si>
  <si>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</si>
  <si>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</si>
  <si>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</si>
  <si>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</si>
  <si>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</si>
  <si>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</si>
  <si>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</si>
  <si>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</si>
  <si>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</si>
  <si>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</si>
  <si>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</si>
  <si>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</si>
  <si>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</si>
  <si>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</si>
  <si>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</si>
  <si>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</si>
  <si>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</si>
  <si>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</si>
  <si>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</si>
  <si>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</si>
  <si>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</si>
  <si>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</si>
  <si>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</si>
  <si>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</si>
  <si>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</si>
  <si>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</si>
  <si>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</si>
  <si>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</si>
  <si>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</si>
  <si>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</si>
  <si>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</si>
  <si>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</si>
  <si>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</si>
  <si>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</si>
  <si>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</si>
  <si>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</si>
  <si>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</si>
  <si>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</si>
  <si>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</si>
  <si>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</si>
  <si>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</si>
  <si>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</si>
  <si>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</si>
  <si>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</si>
  <si>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</si>
  <si>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</si>
  <si>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</si>
  <si>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</si>
  <si>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</si>
  <si>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</si>
  <si>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</si>
  <si>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</si>
  <si>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</si>
  <si>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</si>
  <si>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</si>
  <si>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</si>
  <si>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</si>
  <si>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</si>
  <si>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</si>
  <si>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</si>
  <si>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</si>
  <si>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</si>
  <si>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</si>
  <si>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</si>
  <si>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</si>
  <si>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</si>
  <si>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</si>
  <si>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</si>
  <si>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</si>
  <si>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</si>
  <si>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</si>
  <si>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</si>
  <si>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</si>
  <si>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</si>
  <si>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</si>
  <si>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</si>
  <si>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</si>
  <si>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</si>
  <si>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</si>
  <si>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</si>
  <si>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</si>
  <si>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</si>
  <si>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</si>
  <si>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</si>
  <si>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</si>
  <si>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</si>
  <si>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</si>
  <si>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</si>
  <si>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</si>
  <si>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</si>
  <si>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</si>
  <si>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</si>
  <si>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</si>
  <si>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</si>
  <si>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</si>
  <si>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</si>
  <si>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</si>
  <si>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</si>
  <si>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</si>
  <si>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</si>
  <si>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</si>
  <si>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</si>
  <si>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</si>
  <si>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</si>
  <si>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</si>
  <si>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</si>
  <si>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</si>
  <si>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</si>
  <si>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</si>
  <si>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</si>
  <si>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</si>
  <si>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</si>
  <si>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</si>
  <si>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</si>
  <si>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</si>
  <si>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</si>
  <si>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</si>
  <si>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</si>
  <si>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</si>
  <si>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</si>
  <si>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</si>
  <si>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</si>
  <si>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</si>
  <si>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</si>
  <si>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</si>
  <si>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</si>
  <si>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</si>
  <si>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</si>
  <si>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</si>
  <si>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</si>
  <si>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</si>
  <si>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</si>
  <si>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</si>
  <si>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</si>
  <si>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</si>
  <si>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</si>
  <si>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</si>
  <si>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</si>
  <si>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</si>
  <si>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</si>
  <si>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</si>
  <si>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</si>
  <si>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</si>
  <si>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</si>
  <si>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</si>
  <si>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</si>
  <si>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</si>
  <si>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</si>
  <si>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</si>
  <si>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</si>
  <si>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</si>
  <si>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</si>
  <si>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</si>
  <si>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</si>
  <si>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</si>
  <si>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</si>
  <si>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</si>
  <si>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</si>
  <si>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</si>
  <si>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</si>
  <si>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</si>
  <si>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</si>
  <si>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</si>
  <si>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</si>
  <si>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</si>
  <si>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</si>
  <si>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</si>
  <si>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</si>
  <si>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</si>
  <si>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</si>
  <si>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</si>
  <si>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</si>
  <si>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</si>
  <si>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</si>
  <si>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</si>
  <si>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</si>
  <si>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</si>
  <si>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</si>
  <si>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</si>
  <si>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</si>
  <si>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</si>
  <si>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</si>
  <si>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</si>
  <si>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</si>
  <si>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</si>
  <si>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</si>
  <si>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</si>
  <si>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</si>
  <si>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</si>
  <si>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</si>
  <si>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</si>
  <si>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</si>
  <si>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</si>
  <si>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</si>
  <si>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</si>
  <si>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</si>
  <si>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</si>
  <si>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</si>
  <si>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</si>
  <si>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</si>
  <si>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</si>
  <si>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</si>
  <si>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</si>
  <si>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</si>
  <si>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</si>
  <si>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</si>
  <si>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</si>
  <si>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</si>
  <si>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</si>
  <si>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</si>
  <si>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</si>
  <si>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</si>
  <si>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</si>
  <si>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</si>
  <si>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</si>
  <si>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</si>
  <si>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</si>
  <si>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</si>
  <si>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</si>
  <si>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</si>
  <si>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</si>
  <si>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</si>
  <si>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</si>
  <si>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</si>
  <si>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</si>
  <si>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</si>
  <si>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</si>
  <si>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</si>
  <si>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</si>
  <si>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</si>
  <si>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</si>
  <si>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</si>
  <si>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</si>
  <si>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</si>
  <si>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</si>
  <si>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</si>
  <si>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</si>
  <si>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</si>
  <si>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</si>
  <si>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</si>
  <si>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</si>
  <si>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</si>
  <si>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</si>
  <si>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</si>
  <si>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</si>
  <si>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</si>
  <si>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</si>
  <si>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</si>
  <si>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</si>
  <si>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</si>
  <si>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</si>
  <si>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</si>
  <si>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</si>
  <si>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</si>
  <si>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</si>
  <si>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</si>
  <si>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</si>
  <si>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</si>
  <si>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</si>
  <si>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</si>
  <si>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</si>
  <si>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</si>
  <si>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</si>
  <si>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</si>
  <si>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</si>
  <si>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</si>
  <si>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</si>
  <si>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</si>
  <si>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</si>
  <si>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</si>
  <si>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</si>
  <si>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</si>
  <si>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</si>
  <si>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</si>
  <si>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</si>
  <si>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</si>
  <si>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</si>
  <si>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</si>
  <si>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</si>
  <si>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</si>
  <si>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</si>
  <si>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</si>
  <si>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</si>
  <si>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</si>
  <si>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</si>
  <si>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</si>
  <si>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</si>
  <si>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</si>
  <si>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</si>
  <si>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</si>
  <si>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</si>
  <si>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</si>
  <si>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</si>
  <si>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</si>
  <si>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</si>
  <si>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</si>
  <si>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</si>
  <si>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</si>
  <si>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</si>
  <si>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</si>
  <si>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</si>
  <si>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</si>
  <si>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</si>
  <si>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</si>
  <si>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</si>
  <si>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</si>
  <si>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</si>
  <si>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</si>
  <si>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</si>
  <si>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</si>
  <si>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</si>
  <si>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</si>
  <si>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</si>
  <si>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</si>
  <si>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</si>
  <si>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</si>
  <si>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</si>
  <si>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</si>
  <si>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</si>
  <si>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</si>
  <si>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</si>
  <si>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</si>
  <si>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</si>
  <si>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</si>
  <si>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</si>
  <si>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</si>
  <si>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</si>
  <si>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</si>
  <si>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</si>
  <si>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</si>
  <si>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</si>
  <si>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</si>
  <si>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</si>
  <si>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</si>
  <si>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</si>
  <si>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</si>
  <si>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</si>
  <si>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</si>
  <si>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</si>
  <si>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</si>
  <si>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</si>
  <si>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</si>
  <si>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</si>
  <si>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</si>
  <si>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</si>
  <si>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</si>
  <si>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</si>
  <si>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</si>
  <si>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</si>
  <si>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</si>
  <si>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</si>
  <si>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</si>
  <si>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</si>
  <si>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</si>
  <si>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</si>
  <si>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</si>
  <si>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</si>
  <si>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</si>
  <si>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</si>
  <si>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</si>
  <si>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</si>
  <si>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</si>
  <si>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</si>
  <si>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</si>
  <si>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</si>
  <si>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</si>
  <si>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</si>
  <si>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</si>
  <si>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</si>
  <si>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</si>
  <si>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</si>
  <si>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</si>
  <si>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</si>
  <si>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</si>
  <si>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</si>
  <si>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</si>
  <si>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</si>
  <si>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</si>
  <si>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</si>
  <si>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</si>
  <si>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</si>
  <si>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</si>
  <si>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</si>
  <si>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</si>
  <si>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</si>
  <si>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</si>
  <si>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</si>
  <si>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</si>
  <si>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</si>
  <si>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</si>
  <si>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</si>
  <si>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</si>
  <si>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</si>
  <si>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</si>
  <si>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</si>
  <si>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</si>
  <si>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</si>
  <si>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</si>
  <si>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</si>
  <si>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</si>
  <si>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</si>
  <si>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</si>
  <si>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</si>
  <si>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</si>
  <si>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</si>
  <si>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</si>
  <si>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</si>
  <si>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</si>
  <si>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</si>
  <si>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</si>
  <si>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</si>
  <si>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</si>
  <si>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</si>
  <si>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</si>
  <si>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</si>
  <si>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</si>
  <si>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</si>
  <si>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</si>
  <si>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</si>
  <si>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</si>
  <si>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</si>
  <si>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</si>
  <si>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</si>
  <si>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</si>
  <si>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</si>
  <si>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</si>
  <si>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</si>
  <si>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</si>
  <si>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</si>
  <si>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</si>
  <si>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</si>
  <si>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</si>
  <si>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</si>
  <si>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</si>
  <si>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</si>
  <si>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</si>
  <si>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</si>
  <si>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</si>
  <si>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</si>
  <si>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</si>
  <si>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</si>
  <si>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</si>
  <si>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</si>
  <si>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</si>
  <si>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</si>
  <si>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</si>
  <si>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</si>
  <si>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</si>
  <si>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</si>
  <si>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</si>
  <si>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</si>
  <si>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</si>
  <si>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</si>
  <si>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</si>
  <si>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</si>
  <si>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</si>
  <si>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</si>
  <si>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</si>
  <si>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</si>
  <si>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</si>
  <si>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</si>
  <si>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</si>
  <si>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</si>
  <si>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</si>
  <si>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</si>
  <si>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</si>
  <si>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</si>
  <si>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</si>
  <si>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</si>
  <si>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</si>
  <si>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</si>
  <si>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</si>
  <si>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</si>
  <si>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</si>
  <si>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</si>
  <si>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</si>
  <si>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</si>
  <si>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</si>
  <si>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</si>
  <si>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</si>
  <si>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</si>
  <si>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</si>
  <si>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</si>
  <si>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</si>
  <si>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</si>
  <si>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</si>
  <si>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</si>
  <si>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</si>
  <si>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</si>
  <si>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</si>
  <si>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</si>
  <si>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</si>
  <si>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</si>
  <si>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</si>
  <si>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</si>
  <si>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</si>
  <si>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</si>
  <si>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</si>
  <si>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</si>
  <si>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</si>
  <si>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</si>
  <si>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</si>
  <si>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</si>
  <si>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</si>
  <si>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</si>
  <si>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</si>
  <si>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</si>
  <si>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</si>
  <si>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</si>
  <si>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</si>
  <si>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</si>
  <si>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</si>
  <si>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</si>
  <si>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</si>
  <si>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</si>
  <si>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</si>
  <si>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</si>
  <si>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</si>
  <si>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</si>
  <si>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</si>
  <si>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</si>
  <si>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</si>
  <si>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</si>
  <si>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</si>
  <si>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</si>
  <si>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</si>
  <si>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</si>
  <si>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</si>
  <si>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</si>
  <si>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</si>
  <si>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</si>
  <si>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</si>
  <si>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</si>
  <si>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</si>
  <si>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</si>
  <si>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</si>
  <si>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</si>
  <si>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</si>
  <si>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</si>
  <si>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</si>
  <si>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</si>
  <si>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</si>
  <si>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</si>
  <si>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</si>
  <si>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</si>
  <si>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</si>
  <si>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</si>
  <si>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</si>
  <si>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</si>
  <si>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</si>
  <si>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</si>
  <si>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</si>
  <si>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</si>
  <si>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</si>
  <si>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</si>
  <si>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</si>
  <si>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</si>
  <si>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</si>
  <si>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</si>
  <si>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</si>
  <si>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</si>
  <si>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</si>
  <si>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</si>
  <si>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</si>
  <si>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</si>
  <si>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</si>
  <si>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</si>
  <si>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</si>
  <si>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</si>
  <si>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</si>
  <si>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</si>
  <si>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</si>
  <si>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</si>
  <si>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</si>
  <si>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</si>
  <si>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</si>
  <si>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</si>
  <si>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</si>
  <si>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</si>
  <si>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</si>
  <si>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</si>
  <si>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</si>
  <si>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</si>
  <si>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</si>
  <si>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</si>
  <si>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</si>
  <si>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</si>
  <si>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</si>
  <si>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</si>
  <si>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</si>
  <si>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</si>
  <si>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</si>
  <si>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</si>
  <si>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</si>
  <si>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</si>
  <si>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</si>
  <si>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</si>
  <si>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</si>
  <si>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</si>
  <si>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</si>
  <si>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</si>
  <si>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</si>
  <si>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</si>
  <si>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</si>
  <si>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</si>
  <si>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</si>
  <si>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</si>
  <si>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</si>
  <si>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</si>
  <si>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</si>
  <si>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</si>
  <si>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</si>
  <si>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</si>
  <si>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</si>
  <si>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</si>
  <si>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</si>
  <si>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</si>
  <si>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</si>
  <si>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</si>
  <si>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</si>
  <si>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</si>
  <si>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</si>
  <si>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</si>
  <si>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</si>
  <si>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</si>
  <si>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</si>
  <si>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</si>
  <si>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</si>
  <si>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</si>
  <si>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</si>
  <si>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</si>
  <si>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</si>
  <si>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</si>
  <si>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</si>
  <si>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</si>
  <si>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</si>
  <si>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</si>
  <si>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</si>
  <si>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</si>
  <si>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</si>
  <si>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</si>
  <si>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</si>
  <si>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</si>
  <si>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</si>
  <si>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</si>
  <si>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</si>
  <si>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</si>
  <si>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</si>
  <si>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</si>
  <si>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</si>
  <si>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</si>
  <si>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</si>
  <si>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</si>
  <si>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</si>
  <si>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</si>
  <si>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</si>
  <si>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</si>
  <si>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</si>
  <si>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</si>
  <si>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</si>
  <si>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</si>
  <si>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</si>
  <si>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</si>
  <si>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</si>
  <si>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</si>
  <si>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</si>
  <si>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</si>
  <si>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</si>
  <si>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</si>
  <si>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</si>
  <si>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</si>
  <si>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</si>
  <si>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</si>
  <si>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</si>
  <si>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</si>
  <si>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</si>
  <si>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</si>
  <si>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</si>
  <si>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</si>
  <si>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</si>
  <si>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</si>
  <si>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</si>
  <si>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</si>
  <si>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</si>
  <si>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</si>
  <si>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</si>
  <si>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</si>
  <si>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</si>
  <si>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</si>
  <si>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</si>
  <si>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</si>
  <si>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</si>
  <si>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</si>
  <si>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</si>
  <si>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</si>
  <si>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</si>
  <si>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</si>
  <si>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</si>
  <si>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</si>
  <si>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</si>
  <si>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</si>
  <si>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</si>
  <si>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</si>
  <si>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</si>
  <si>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</si>
  <si>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</si>
  <si>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</si>
  <si>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</si>
  <si>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</si>
  <si>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</si>
  <si>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</si>
  <si>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</si>
  <si>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</si>
  <si>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</si>
  <si>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</si>
  <si>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</si>
  <si>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</si>
  <si>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</si>
  <si>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</si>
  <si>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</si>
  <si>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</si>
  <si>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</si>
  <si>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</si>
  <si>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</si>
  <si>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</si>
  <si>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</si>
  <si>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</si>
  <si>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</si>
  <si>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</si>
  <si>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</si>
  <si>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</si>
  <si>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</si>
  <si>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</si>
  <si>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</si>
  <si>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</si>
  <si>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</si>
  <si>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</si>
  <si>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</si>
  <si>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</si>
  <si>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</si>
  <si>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</si>
  <si>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</si>
  <si>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</si>
  <si>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</si>
  <si>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</si>
  <si>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</si>
  <si>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</si>
  <si>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</si>
  <si>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</si>
  <si>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</si>
  <si>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</si>
  <si>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</si>
  <si>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</si>
  <si>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</si>
  <si>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</si>
  <si>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</si>
  <si>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</si>
  <si>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</si>
  <si>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</si>
  <si>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</si>
  <si>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</si>
  <si>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</si>
  <si>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</si>
  <si>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</si>
  <si>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</si>
  <si>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</si>
  <si>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</si>
  <si>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</si>
  <si>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</si>
  <si>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</si>
  <si>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</si>
  <si>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</si>
  <si>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</si>
  <si>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</si>
  <si>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</si>
  <si>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</si>
  <si>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</si>
  <si>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</si>
  <si>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</si>
  <si>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</si>
  <si>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</si>
  <si>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</si>
  <si>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</si>
  <si>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</si>
  <si>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</si>
  <si>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</si>
  <si>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</si>
  <si>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</si>
  <si>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</si>
  <si>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</si>
  <si>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</si>
  <si>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</si>
  <si>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</si>
  <si>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</si>
  <si>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</si>
  <si>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</si>
  <si>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</si>
  <si>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</si>
  <si>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</si>
  <si>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</si>
  <si>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</si>
  <si>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</si>
  <si>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</si>
  <si>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</si>
  <si>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</si>
  <si>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</si>
  <si>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</si>
  <si>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</si>
  <si>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</si>
  <si>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</si>
  <si>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</si>
  <si>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</si>
  <si>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</si>
  <si>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</si>
  <si>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</si>
  <si>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</si>
  <si>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</si>
  <si>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</si>
  <si>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</si>
  <si>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</si>
  <si>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</si>
  <si>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</si>
  <si>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</si>
  <si>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</si>
  <si>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</si>
  <si>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</si>
  <si>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</si>
  <si>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</si>
  <si>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</si>
  <si>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</si>
  <si>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</si>
  <si>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</si>
  <si>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</si>
  <si>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</si>
  <si>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</si>
  <si>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</si>
  <si>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</si>
  <si>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</si>
  <si>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</si>
  <si>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</si>
  <si>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</si>
  <si>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</si>
  <si>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</si>
  <si>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</si>
  <si>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</si>
  <si>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</si>
  <si>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</si>
  <si>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</si>
  <si>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</si>
  <si>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</si>
  <si>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</si>
  <si>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</si>
  <si>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</si>
  <si>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</si>
  <si>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</si>
  <si>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</si>
  <si>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</si>
  <si>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</si>
  <si>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</si>
  <si>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</si>
  <si>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</si>
  <si>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</si>
  <si>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</si>
  <si>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</si>
  <si>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</si>
  <si>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</si>
  <si>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</si>
  <si>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</si>
  <si>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</si>
  <si>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</si>
  <si>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</si>
  <si>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</si>
  <si>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</si>
  <si>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</si>
  <si>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</si>
  <si>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</si>
  <si>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</si>
  <si>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</si>
  <si>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</si>
  <si>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</si>
  <si>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</si>
  <si>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</si>
  <si>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</si>
  <si>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</si>
  <si>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</si>
  <si>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</si>
  <si>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</si>
  <si>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</si>
  <si>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</si>
  <si>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</si>
  <si>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</si>
  <si>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</si>
  <si>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</si>
  <si>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</si>
  <si>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</si>
  <si>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</si>
  <si>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</si>
  <si>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</si>
  <si>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</si>
  <si>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</si>
  <si>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</si>
  <si>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</si>
  <si>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</si>
  <si>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</si>
  <si>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</si>
  <si>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</si>
  <si>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</si>
  <si>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</si>
  <si>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</si>
  <si>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</si>
  <si>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</si>
  <si>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</si>
  <si>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</si>
  <si>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</si>
  <si>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</si>
  <si>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</si>
  <si>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</si>
  <si>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</si>
  <si>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</si>
  <si>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</si>
  <si>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</si>
  <si>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</si>
  <si>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</si>
  <si>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</si>
  <si>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</si>
  <si>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</si>
  <si>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</si>
  <si>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</si>
  <si>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</si>
  <si>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</si>
  <si>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</si>
  <si>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</si>
  <si>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</si>
  <si>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</si>
  <si>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</si>
  <si>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</si>
  <si>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</si>
  <si>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</si>
  <si>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</si>
  <si>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</si>
  <si>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</si>
  <si>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</si>
  <si>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</si>
  <si>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</si>
  <si>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</si>
  <si>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</si>
  <si>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</si>
  <si>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</si>
  <si>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</si>
  <si>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</si>
  <si>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</si>
  <si>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</si>
  <si>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</si>
  <si>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</si>
  <si>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</si>
  <si>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</si>
  <si>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</si>
  <si>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</si>
  <si>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</si>
  <si>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</si>
  <si>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</si>
  <si>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</si>
  <si>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</si>
  <si>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</si>
  <si>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</si>
  <si>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</si>
  <si>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</si>
  <si>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</si>
  <si>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</si>
  <si>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</si>
  <si>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</si>
  <si>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</si>
  <si>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</si>
  <si>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</si>
  <si>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</si>
  <si>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</si>
  <si>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</si>
  <si>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</si>
  <si>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</si>
  <si>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</si>
  <si>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</si>
  <si>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</si>
  <si>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</si>
  <si>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</si>
  <si>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</si>
  <si>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</si>
  <si>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</si>
  <si>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</si>
  <si>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</si>
  <si>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</si>
  <si>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</si>
  <si>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</si>
  <si>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</si>
  <si>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</si>
  <si>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</si>
  <si>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</si>
  <si>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</si>
  <si>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</si>
  <si>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</si>
  <si>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</si>
  <si>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</si>
  <si>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</si>
  <si>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</si>
  <si>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</si>
  <si>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</si>
  <si>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</si>
  <si>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</si>
  <si>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</si>
  <si>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</si>
  <si>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</si>
  <si>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</si>
  <si>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</si>
  <si>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</si>
  <si>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</si>
  <si>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</si>
  <si>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</si>
  <si>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</si>
  <si>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</si>
  <si>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</si>
  <si>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</si>
  <si>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</si>
  <si>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</si>
  <si>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</si>
  <si>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</si>
  <si>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</si>
  <si>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</si>
  <si>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</si>
  <si>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</si>
  <si>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</si>
  <si>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</si>
  <si>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</si>
  <si>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</si>
  <si>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</si>
  <si>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</si>
  <si>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</si>
  <si>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</si>
  <si>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</si>
  <si>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</si>
  <si>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</si>
  <si>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</si>
  <si>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</si>
  <si>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</si>
  <si>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</si>
  <si>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</si>
  <si>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</si>
  <si>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</si>
  <si>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</si>
  <si>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</si>
  <si>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</si>
  <si>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</si>
  <si>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</si>
  <si>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</si>
  <si>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</si>
  <si>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</si>
  <si>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</si>
  <si>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</si>
  <si>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</si>
  <si>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</si>
  <si>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</si>
  <si>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</si>
  <si>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</si>
  <si>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</si>
  <si>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</si>
  <si>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</si>
  <si>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</si>
  <si>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</si>
  <si>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</si>
  <si>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</si>
  <si>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</si>
  <si>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</si>
  <si>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</si>
  <si>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</si>
  <si>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</si>
  <si>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</si>
  <si>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</si>
  <si>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</si>
  <si>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</si>
  <si>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</si>
  <si>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</si>
  <si>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</si>
  <si>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</si>
  <si>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</si>
  <si>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</si>
  <si>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</si>
  <si>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</si>
  <si>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</si>
  <si>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</si>
  <si>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</si>
  <si>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</si>
  <si>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</si>
  <si>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</si>
  <si>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</si>
  <si>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</si>
  <si>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</si>
  <si>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</si>
  <si>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</si>
  <si>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</si>
  <si>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</si>
  <si>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</si>
  <si>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</si>
  <si>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</si>
  <si>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</si>
  <si>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</si>
  <si>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</si>
  <si>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</si>
  <si>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</si>
  <si>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</si>
  <si>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</si>
  <si>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</si>
  <si>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</si>
  <si>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</si>
  <si>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</si>
  <si>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</si>
  <si>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</si>
  <si>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</si>
  <si>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</si>
  <si>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</si>
  <si>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</si>
  <si>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</si>
  <si>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</si>
  <si>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</si>
  <si>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</si>
  <si>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</si>
  <si>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</si>
  <si>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</si>
  <si>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</si>
  <si>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</si>
  <si>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</si>
  <si>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</si>
  <si>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</si>
  <si>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</si>
  <si>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</si>
  <si>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</si>
  <si>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</si>
  <si>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</si>
  <si>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</si>
  <si>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</si>
  <si>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</si>
  <si>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</si>
  <si>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</si>
  <si>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</si>
  <si>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</si>
  <si>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</si>
  <si>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</si>
  <si>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</si>
  <si>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</si>
  <si>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</si>
  <si>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</si>
  <si>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</si>
  <si>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</si>
  <si>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</si>
  <si>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</si>
  <si>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</si>
  <si>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</si>
  <si>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</si>
  <si>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</si>
  <si>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</si>
  <si>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</si>
  <si>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</si>
  <si>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</si>
  <si>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</si>
  <si>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</si>
  <si>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</si>
  <si>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</si>
  <si>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</si>
  <si>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</si>
  <si>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</si>
  <si>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</si>
  <si>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</si>
  <si>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</si>
  <si>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</si>
  <si>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</si>
  <si>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</si>
  <si>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</si>
  <si>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</si>
  <si>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</si>
  <si>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</si>
  <si>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</si>
  <si>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</si>
  <si>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</si>
  <si>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</si>
  <si>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</si>
  <si>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</si>
  <si>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</si>
  <si>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</si>
  <si>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</si>
  <si>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</si>
  <si>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</si>
  <si>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</si>
  <si>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</si>
  <si>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</si>
  <si>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</si>
  <si>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</si>
  <si>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</si>
  <si>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</si>
  <si>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</si>
  <si>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</si>
  <si>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</si>
  <si>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</si>
  <si>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</si>
  <si>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</si>
  <si>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</si>
  <si>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</si>
  <si>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</si>
  <si>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</si>
  <si>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</si>
  <si>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</si>
  <si>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</si>
  <si>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</si>
  <si>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</si>
  <si>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</si>
  <si>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</si>
  <si>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</si>
  <si>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</si>
  <si>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</si>
  <si>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</si>
  <si>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</si>
  <si>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</si>
  <si>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</si>
  <si>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</si>
  <si>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</si>
  <si>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</si>
  <si>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</si>
  <si>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</si>
  <si>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</si>
  <si>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</si>
  <si>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</si>
  <si>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</si>
  <si>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</si>
  <si>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</si>
  <si>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</si>
  <si>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</si>
  <si>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</si>
  <si>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</si>
  <si>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</si>
  <si>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</si>
  <si>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</si>
  <si>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</si>
  <si>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</si>
  <si>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</si>
  <si>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</si>
  <si>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</si>
  <si>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</si>
  <si>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</si>
  <si>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</si>
  <si>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</si>
  <si>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</si>
  <si>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</si>
  <si>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</si>
  <si>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</si>
  <si>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</si>
  <si>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</si>
  <si>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</si>
  <si>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</si>
  <si>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</si>
  <si>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</si>
  <si>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</si>
  <si>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</si>
  <si>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</si>
  <si>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</si>
  <si>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</si>
  <si>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</si>
  <si>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</si>
  <si>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</si>
  <si>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</si>
  <si>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</si>
  <si>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</si>
  <si>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</si>
  <si>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</si>
  <si>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</si>
  <si>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</si>
  <si>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</si>
  <si>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</si>
  <si>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</si>
  <si>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</si>
  <si>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</si>
  <si>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</si>
  <si>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</si>
  <si>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</si>
  <si>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</si>
  <si>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</si>
  <si>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</si>
  <si>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</si>
  <si>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</si>
  <si>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</si>
  <si>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</si>
  <si>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</si>
  <si>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</si>
  <si>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</si>
  <si>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</si>
  <si>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</si>
  <si>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</si>
  <si>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</si>
  <si>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</si>
  <si>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</si>
  <si>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</si>
  <si>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</si>
  <si>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</si>
  <si>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</si>
  <si>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</si>
  <si>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</si>
  <si>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</si>
  <si>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</si>
  <si>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</si>
  <si>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</si>
  <si>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</si>
  <si>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</si>
  <si>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</si>
  <si>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</si>
  <si>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</si>
  <si>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</si>
  <si>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</si>
  <si>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</si>
  <si>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</si>
  <si>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</si>
  <si>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</si>
  <si>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</si>
  <si>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</si>
  <si>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</si>
  <si>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</si>
  <si>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</si>
  <si>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</si>
  <si>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</si>
  <si>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</si>
  <si>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</si>
  <si>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</si>
  <si>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</si>
  <si>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</si>
  <si>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</si>
  <si>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</si>
  <si>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</si>
  <si>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</si>
  <si>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</si>
  <si>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</si>
  <si>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</si>
  <si>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</si>
  <si>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</si>
  <si>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</si>
  <si>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</si>
  <si>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</si>
  <si>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</si>
  <si>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</si>
  <si>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</si>
  <si>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</si>
  <si>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</si>
  <si>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</si>
  <si>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</si>
  <si>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</si>
  <si>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</si>
  <si>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</si>
  <si>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</si>
  <si>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</si>
  <si>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</si>
  <si>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</si>
  <si>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</si>
  <si>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</si>
  <si>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</si>
  <si>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</si>
  <si>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</si>
  <si>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</si>
  <si>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</si>
  <si>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</si>
  <si>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</si>
  <si>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</si>
  <si>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</si>
  <si>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</si>
  <si>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</si>
  <si>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</si>
  <si>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</si>
  <si>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</si>
  <si>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</si>
  <si>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</si>
  <si>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</si>
  <si>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</si>
  <si>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</si>
  <si>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</si>
  <si>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</si>
  <si>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</si>
  <si>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</si>
  <si>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</si>
  <si>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</si>
  <si>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</si>
  <si>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</si>
  <si>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</si>
  <si>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</si>
  <si>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</si>
  <si>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</si>
  <si>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</si>
  <si>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</si>
  <si>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</si>
  <si>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</si>
  <si>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</si>
  <si>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</si>
  <si>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</si>
  <si>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</si>
  <si>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</si>
  <si>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</si>
  <si>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</si>
  <si>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</si>
  <si>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</si>
  <si>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</si>
  <si>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</si>
  <si>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</si>
  <si>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</si>
  <si>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</si>
  <si>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</si>
  <si>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</si>
  <si>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</si>
  <si>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</si>
  <si>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</si>
  <si>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</si>
  <si>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</si>
  <si>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</si>
  <si>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</si>
  <si>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</si>
  <si>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</si>
  <si>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</si>
  <si>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</si>
  <si>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</si>
  <si>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</si>
  <si>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</si>
  <si>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</si>
  <si>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</si>
  <si>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</si>
  <si>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</si>
  <si>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</si>
  <si>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</si>
  <si>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</si>
  <si>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</si>
  <si>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</si>
  <si>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</si>
  <si>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</si>
  <si>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</si>
  <si>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</si>
  <si>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</si>
  <si>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</si>
  <si>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</si>
  <si>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</si>
  <si>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</si>
  <si>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</si>
  <si>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</si>
  <si>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</si>
  <si>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</si>
  <si>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</si>
  <si>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</si>
  <si>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</si>
  <si>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</si>
  <si>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</si>
  <si>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</si>
  <si>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</si>
  <si>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</si>
  <si>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</si>
  <si>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</si>
  <si>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</si>
  <si>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</si>
  <si>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</si>
  <si>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</si>
  <si>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</si>
  <si>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</si>
  <si>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</si>
  <si>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</si>
  <si>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</si>
  <si>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</si>
  <si>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</si>
  <si>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</si>
  <si>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</si>
  <si>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</si>
  <si>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</si>
  <si>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</si>
  <si>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</si>
  <si>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</si>
  <si>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</si>
  <si>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</si>
  <si>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</si>
  <si>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</si>
  <si>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</si>
  <si>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</si>
  <si>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</si>
  <si>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</si>
  <si>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</si>
  <si>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</si>
  <si>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</si>
  <si>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</si>
  <si>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</si>
  <si>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</si>
  <si>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</si>
  <si>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</si>
  <si>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</si>
  <si>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</si>
  <si>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</si>
  <si>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</si>
  <si>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</si>
  <si>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</si>
  <si>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</si>
  <si>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</si>
  <si>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</si>
  <si>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</si>
  <si>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</si>
  <si>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</si>
  <si>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</si>
  <si>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</si>
  <si>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</si>
  <si>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</si>
  <si>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</si>
  <si>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</si>
  <si>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</si>
  <si>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</si>
  <si>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</si>
  <si>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</si>
  <si>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</si>
  <si>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</si>
  <si>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</si>
  <si>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</si>
  <si>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</si>
  <si>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</si>
  <si>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</si>
  <si>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</si>
  <si>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</si>
  <si>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</si>
  <si>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</si>
  <si>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</si>
  <si>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</si>
  <si>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</si>
  <si>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</si>
  <si>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</si>
  <si>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</si>
  <si>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</si>
  <si>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</si>
  <si>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</si>
  <si>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</si>
  <si>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</si>
  <si>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</si>
  <si>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</si>
  <si>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</si>
  <si>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</si>
  <si>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</si>
  <si>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</si>
  <si>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</si>
  <si>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</si>
  <si>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</si>
  <si>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</si>
  <si>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</si>
  <si>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</si>
  <si>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</si>
  <si>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</si>
  <si>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</si>
  <si>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</si>
  <si>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</si>
  <si>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</si>
  <si>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</si>
  <si>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</si>
  <si>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</si>
  <si>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</si>
  <si>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</si>
  <si>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</si>
  <si>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</si>
  <si>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</si>
  <si>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</si>
  <si>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</si>
  <si>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</si>
  <si>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</si>
  <si>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</si>
  <si>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</si>
  <si>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</si>
  <si>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</si>
  <si>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</si>
  <si>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</si>
  <si>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</si>
  <si>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</si>
  <si>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</si>
  <si>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</si>
  <si>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</si>
  <si>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</si>
  <si>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</si>
  <si>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</si>
  <si>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</si>
  <si>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</si>
  <si>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</si>
  <si>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</si>
  <si>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</si>
  <si>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</si>
  <si>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</si>
  <si>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</si>
  <si>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</si>
  <si>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</si>
  <si>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</si>
  <si>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</si>
  <si>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</si>
  <si>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</si>
  <si>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</si>
  <si>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</si>
  <si>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</si>
  <si>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</si>
  <si>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</si>
  <si>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</si>
  <si>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</si>
  <si>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</si>
  <si>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</si>
  <si>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</si>
  <si>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</si>
  <si>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</si>
  <si>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</si>
  <si>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</si>
  <si>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</si>
  <si>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</si>
  <si>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</si>
  <si>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</si>
  <si>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</si>
  <si>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</si>
  <si>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</si>
  <si>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</si>
  <si>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</si>
  <si>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</si>
  <si>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</si>
  <si>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</si>
  <si>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</si>
  <si>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</si>
  <si>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</si>
  <si>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</si>
  <si>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</si>
  <si>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</si>
  <si>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</si>
  <si>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</si>
  <si>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</si>
  <si>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</si>
  <si>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</si>
  <si>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</si>
  <si>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</si>
  <si>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</si>
  <si>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</si>
  <si>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</si>
  <si>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</si>
  <si>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</si>
  <si>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</si>
  <si>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</si>
  <si>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</si>
  <si>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</si>
  <si>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</si>
  <si>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</si>
  <si>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</si>
  <si>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</si>
  <si>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</si>
  <si>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</si>
  <si>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</si>
  <si>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</si>
  <si>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</si>
  <si>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</si>
  <si>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</si>
  <si>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</si>
  <si>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</si>
  <si>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</si>
  <si>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</si>
  <si>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</si>
  <si>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</si>
  <si>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</si>
  <si>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</si>
  <si>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</si>
  <si>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</si>
  <si>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</si>
  <si>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</si>
  <si>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</si>
  <si>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</si>
  <si>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</si>
  <si>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</si>
  <si>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</si>
  <si>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</si>
  <si>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</si>
  <si>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</si>
  <si>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</si>
  <si>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</si>
  <si>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</si>
  <si>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</si>
  <si>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</si>
  <si>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</si>
  <si>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</si>
  <si>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</si>
  <si>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</si>
  <si>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</si>
  <si>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</si>
  <si>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</si>
  <si>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</si>
  <si>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</si>
  <si>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</si>
  <si>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</si>
  <si>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</si>
  <si>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</si>
  <si>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</si>
  <si>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</si>
  <si>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</si>
  <si>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</si>
  <si>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</si>
  <si>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</si>
  <si>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</si>
  <si>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</si>
  <si>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</si>
  <si>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</si>
  <si>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</si>
  <si>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</si>
  <si>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</si>
  <si>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</si>
  <si>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</si>
  <si>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</si>
  <si>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</si>
  <si>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</si>
  <si>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</si>
  <si>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</si>
  <si>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</si>
  <si>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</si>
  <si>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</si>
  <si>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</si>
  <si>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</si>
  <si>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</si>
  <si>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</si>
  <si>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</si>
  <si>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</si>
  <si>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</si>
  <si>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</si>
  <si>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</si>
  <si>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</si>
  <si>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</si>
  <si>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</si>
  <si>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</si>
  <si>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</si>
  <si>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</si>
  <si>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</si>
  <si>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</si>
  <si>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</si>
  <si>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</si>
  <si>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</si>
  <si>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</si>
  <si>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</si>
  <si>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</si>
  <si>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</si>
  <si>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</si>
  <si>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</si>
  <si>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</si>
  <si>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</si>
  <si>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</si>
  <si>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</si>
  <si>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</si>
  <si>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</si>
  <si>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</si>
  <si>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</si>
  <si>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</si>
  <si>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</si>
  <si>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</si>
  <si>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</si>
  <si>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</si>
  <si>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</si>
  <si>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</si>
  <si>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</si>
  <si>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</si>
  <si>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</si>
  <si>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</si>
  <si>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</si>
  <si>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</si>
  <si>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</si>
  <si>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</si>
  <si>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</si>
  <si>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</si>
  <si>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</si>
  <si>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</si>
  <si>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</si>
  <si>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</si>
  <si>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</si>
  <si>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</si>
  <si>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</si>
  <si>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</si>
  <si>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</si>
  <si>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</si>
  <si>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</si>
  <si>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</si>
  <si>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</si>
  <si>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</si>
  <si>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</si>
  <si>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</si>
  <si>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</si>
  <si>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</si>
  <si>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</si>
  <si>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</si>
  <si>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</si>
  <si>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</si>
  <si>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</si>
  <si>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</si>
  <si>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</si>
  <si>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</si>
  <si>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</si>
  <si>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</si>
  <si>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</si>
  <si>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</si>
  <si>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</si>
  <si>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</si>
  <si>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</si>
  <si>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</si>
  <si>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</si>
  <si>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</si>
  <si>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</si>
  <si>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</si>
  <si>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</si>
  <si>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</si>
  <si>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</si>
  <si>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</si>
  <si>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</si>
  <si>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</si>
  <si>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</si>
  <si>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</si>
  <si>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</si>
  <si>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</si>
  <si>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</si>
  <si>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</si>
  <si>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</si>
  <si>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</si>
  <si>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</si>
  <si>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</si>
  <si>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</si>
  <si>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</si>
  <si>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</si>
  <si>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</si>
  <si>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</si>
  <si>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</si>
  <si>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</si>
  <si>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</si>
  <si>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</si>
  <si>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</si>
  <si>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</si>
  <si>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</si>
  <si>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</si>
  <si>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</si>
  <si>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</si>
  <si>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</si>
  <si>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</si>
  <si>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</si>
  <si>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</si>
  <si>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</si>
  <si>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</si>
  <si>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</si>
  <si>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</si>
  <si>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</si>
  <si>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</si>
  <si>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</si>
  <si>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</si>
  <si>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</si>
  <si>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</si>
  <si>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</si>
  <si>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</si>
  <si>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</si>
  <si>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</si>
  <si>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</si>
  <si>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</si>
  <si>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</si>
  <si>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</si>
  <si>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</si>
  <si>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</si>
  <si>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</si>
  <si>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</si>
  <si>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</si>
  <si>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</si>
  <si>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</si>
  <si>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</si>
  <si>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</si>
  <si>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</si>
  <si>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</si>
  <si>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</si>
  <si>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</si>
  <si>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</si>
  <si>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</si>
  <si>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</si>
  <si>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</si>
  <si>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</si>
  <si>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</si>
  <si>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</si>
  <si>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</si>
  <si>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</si>
  <si>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</si>
  <si>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</si>
  <si>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</si>
  <si>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</si>
  <si>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</si>
  <si>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</si>
  <si>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</si>
  <si>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</si>
  <si>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</si>
  <si>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</si>
  <si>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</si>
  <si>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</si>
  <si>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</si>
  <si>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</si>
  <si>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</si>
  <si>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</si>
  <si>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</si>
  <si>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</si>
  <si>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</si>
  <si>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</si>
  <si>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</si>
  <si>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</si>
  <si>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</si>
  <si>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</si>
  <si>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</si>
  <si>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</si>
  <si>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</si>
  <si>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</si>
  <si>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</si>
  <si>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</si>
  <si>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</si>
  <si>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</si>
  <si>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</si>
  <si>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</si>
  <si>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</si>
  <si>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</si>
  <si>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</si>
  <si>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</si>
  <si>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</si>
  <si>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</si>
  <si>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</si>
  <si>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</si>
  <si>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</si>
  <si>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</si>
  <si>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</si>
  <si>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</si>
  <si>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</si>
  <si>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</si>
  <si>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</si>
  <si>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</si>
  <si>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</si>
  <si>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</si>
  <si>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</si>
  <si>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</si>
  <si>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</si>
  <si>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</si>
  <si>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</si>
  <si>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</si>
  <si>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</si>
  <si>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</si>
  <si>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</si>
  <si>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</si>
  <si>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</si>
  <si>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</si>
  <si>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</si>
  <si>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</si>
  <si>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</si>
  <si>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</si>
  <si>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</si>
  <si>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</si>
  <si>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</si>
  <si>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</si>
  <si>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</si>
  <si>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</si>
  <si>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</si>
  <si>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</si>
  <si>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</si>
  <si>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</si>
  <si>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</si>
  <si>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</si>
  <si>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</si>
  <si>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</si>
  <si>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</si>
  <si>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</si>
  <si>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</si>
  <si>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</si>
  <si>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</si>
  <si>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</si>
  <si>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</si>
  <si>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</si>
  <si>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</si>
  <si>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</si>
  <si>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</si>
  <si>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</si>
  <si>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</si>
  <si>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</si>
  <si>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</si>
  <si>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</si>
  <si>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</si>
  <si>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</si>
  <si>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</si>
  <si>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</si>
  <si>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</si>
  <si>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</si>
  <si>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</si>
  <si>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</si>
  <si>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</si>
  <si>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</si>
  <si>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</si>
  <si>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</si>
  <si>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</si>
  <si>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</si>
  <si>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</si>
  <si>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</si>
  <si>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</si>
  <si>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</si>
  <si>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</si>
  <si>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</si>
  <si>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</si>
  <si>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</si>
  <si>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</si>
  <si>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</si>
  <si>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</si>
  <si>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</si>
  <si>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</si>
  <si>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</si>
  <si>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</si>
  <si>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</si>
  <si>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</si>
  <si>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</si>
  <si>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</si>
  <si>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</si>
  <si>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</si>
  <si>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</si>
  <si>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</si>
  <si>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</si>
  <si>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</si>
  <si>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</si>
  <si>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</si>
  <si>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</si>
  <si>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</si>
  <si>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</si>
  <si>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</si>
  <si>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</si>
  <si>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</si>
  <si>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</si>
  <si>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</si>
  <si>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</si>
  <si>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</si>
  <si>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</si>
  <si>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</si>
  <si>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</si>
  <si>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</si>
  <si>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</si>
  <si>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</si>
  <si>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</si>
  <si>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</si>
  <si>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</si>
  <si>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</si>
  <si>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</si>
  <si>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</si>
  <si>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</si>
  <si>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</si>
  <si>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</si>
  <si>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</si>
  <si>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</si>
  <si>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</si>
  <si>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</si>
  <si>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</si>
  <si>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</si>
  <si>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</si>
  <si>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</si>
  <si>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</si>
  <si>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</si>
  <si>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</si>
  <si>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</si>
  <si>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</si>
  <si>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</si>
  <si>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</si>
  <si>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</si>
  <si>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</si>
  <si>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</si>
  <si>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</si>
  <si>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</si>
  <si>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</si>
  <si>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</si>
  <si>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</si>
  <si>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</si>
  <si>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</si>
  <si>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</si>
  <si>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</si>
  <si>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</si>
  <si>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</si>
  <si>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</si>
  <si>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</si>
  <si>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</si>
  <si>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</si>
  <si>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</si>
  <si>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</si>
  <si>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</si>
  <si>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</si>
  <si>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</si>
  <si>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</si>
  <si>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</si>
  <si>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</si>
  <si>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</si>
  <si>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</si>
  <si>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</si>
  <si>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</si>
  <si>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</si>
  <si>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</si>
  <si>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</si>
  <si>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</si>
  <si>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</si>
  <si>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</si>
  <si>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</si>
  <si>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</si>
  <si>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</si>
  <si>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</si>
  <si>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</si>
  <si>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</si>
  <si>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</si>
  <si>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</si>
  <si>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</si>
  <si>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</si>
  <si>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</si>
  <si>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</si>
  <si>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</si>
  <si>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</si>
  <si>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</si>
  <si>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</si>
  <si>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</si>
  <si>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</si>
  <si>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</si>
  <si>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</si>
  <si>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</si>
  <si>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</si>
  <si>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</si>
  <si>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</si>
  <si>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</si>
  <si>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</si>
  <si>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</si>
  <si>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</si>
  <si>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</si>
  <si>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</si>
  <si>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</si>
  <si>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</si>
  <si>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</si>
  <si>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</si>
  <si>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</si>
  <si>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</si>
  <si>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</si>
  <si>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</si>
  <si>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</si>
  <si>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</si>
  <si>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</si>
  <si>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</si>
  <si>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</si>
  <si>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</si>
  <si>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</si>
  <si>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</si>
  <si>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</si>
  <si>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</si>
  <si>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</si>
  <si>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</si>
  <si>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</si>
  <si>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</si>
  <si>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</si>
  <si>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</si>
  <si>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</si>
  <si>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</si>
  <si>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</si>
  <si>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</si>
  <si>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</si>
  <si>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</si>
  <si>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</si>
  <si>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</si>
  <si>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</si>
  <si>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</si>
  <si>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</si>
  <si>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</si>
  <si>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</si>
  <si>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</si>
  <si>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</si>
  <si>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</si>
  <si>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</si>
  <si>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</si>
  <si>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</si>
  <si>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</si>
  <si>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</si>
  <si>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</si>
  <si>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</si>
  <si>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</si>
  <si>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</si>
  <si>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</si>
  <si>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</si>
  <si>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</si>
  <si>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</si>
  <si>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</si>
  <si>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</si>
  <si>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</si>
  <si>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</si>
  <si>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</si>
  <si>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</si>
  <si>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</si>
  <si>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</si>
  <si>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</si>
  <si>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</si>
  <si>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</si>
  <si>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</si>
  <si>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</si>
  <si>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</si>
  <si>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</si>
  <si>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</si>
  <si>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</si>
  <si>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</si>
  <si>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</si>
  <si>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</si>
  <si>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</si>
  <si>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</si>
  <si>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</si>
  <si>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</si>
  <si>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</si>
  <si>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</si>
  <si>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</si>
  <si>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</si>
  <si>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</si>
  <si>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</si>
  <si>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</si>
  <si>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</si>
  <si>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</si>
  <si>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</si>
  <si>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</si>
  <si>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</si>
  <si>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</si>
  <si>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</si>
  <si>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</si>
  <si>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</si>
  <si>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</si>
  <si>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</si>
  <si>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</si>
  <si>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</si>
  <si>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</si>
  <si>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</si>
  <si>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</si>
  <si>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</si>
  <si>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</si>
  <si>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</si>
  <si>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</si>
  <si>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</si>
  <si>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</si>
  <si>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</si>
  <si>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</si>
  <si>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</si>
  <si>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</si>
  <si>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</si>
  <si>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</si>
  <si>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</si>
  <si>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</si>
  <si>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</si>
  <si>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</si>
  <si>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</si>
  <si>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</si>
  <si>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</si>
  <si>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</si>
  <si>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</si>
  <si>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</si>
  <si>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</si>
  <si>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</si>
  <si>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</si>
  <si>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</si>
  <si>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</si>
  <si>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</si>
  <si>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</si>
  <si>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</si>
  <si>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</si>
  <si>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</si>
  <si>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</si>
  <si>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</si>
  <si>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</si>
  <si>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</si>
  <si>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</si>
  <si>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</si>
  <si>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</si>
  <si>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</si>
  <si>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</si>
  <si>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</si>
  <si>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</si>
  <si>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</si>
  <si>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</si>
  <si>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</si>
  <si>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</si>
  <si>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</si>
  <si>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</si>
  <si>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</si>
  <si>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</si>
  <si>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</si>
  <si>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</si>
  <si>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</si>
  <si>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</si>
  <si>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</si>
  <si>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</si>
  <si>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</si>
  <si>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</si>
  <si>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</si>
  <si>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</si>
  <si>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</si>
  <si>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</si>
  <si>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</si>
  <si>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</si>
  <si>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</si>
  <si>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</si>
  <si>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</si>
  <si>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</si>
  <si>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</si>
  <si>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</si>
  <si>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</si>
  <si>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</si>
  <si>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</si>
  <si>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</si>
  <si>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</si>
  <si>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</si>
  <si>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</si>
  <si>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</si>
  <si>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</si>
  <si>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</si>
  <si>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</si>
  <si>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</si>
  <si>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</si>
  <si>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</si>
  <si>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</si>
  <si>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</si>
  <si>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</si>
  <si>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</si>
  <si>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</si>
  <si>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</si>
  <si>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</si>
  <si>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</si>
  <si>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</si>
  <si>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</si>
  <si>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</si>
  <si>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</si>
  <si>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</si>
  <si>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</si>
  <si>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</si>
  <si>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</si>
  <si>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</si>
  <si>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</si>
  <si>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</si>
  <si>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</si>
  <si>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</si>
  <si>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</si>
  <si>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</si>
  <si>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</si>
  <si>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</si>
  <si>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</si>
  <si>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</si>
  <si>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</si>
  <si>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</si>
  <si>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</si>
  <si>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</si>
  <si>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</si>
  <si>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</si>
  <si>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</si>
  <si>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</si>
  <si>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</si>
  <si>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</si>
  <si>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</si>
  <si>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</si>
  <si>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</si>
  <si>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</si>
  <si>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</si>
  <si>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</si>
  <si>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</si>
  <si>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</si>
  <si>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</si>
  <si>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</si>
  <si>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</si>
  <si>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</si>
  <si>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</si>
  <si>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</si>
  <si>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</si>
  <si>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</si>
  <si>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</si>
  <si>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</si>
  <si>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</si>
  <si>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</si>
  <si>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</si>
  <si>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</si>
  <si>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</si>
  <si>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</si>
  <si>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</si>
  <si>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</si>
  <si>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</si>
  <si>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</si>
  <si>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</si>
  <si>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</si>
  <si>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</si>
  <si>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</si>
  <si>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</si>
  <si>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</si>
  <si>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</si>
  <si>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</si>
  <si>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</si>
  <si>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</si>
  <si>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</si>
  <si>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</si>
  <si>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</si>
  <si>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</si>
  <si>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</si>
  <si>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</si>
  <si>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</si>
  <si>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</si>
  <si>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</si>
  <si>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</si>
  <si>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</si>
  <si>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</si>
  <si>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</si>
  <si>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</si>
  <si>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</si>
  <si>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</si>
  <si>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</si>
  <si>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</si>
  <si>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</si>
  <si>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</si>
  <si>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</si>
  <si>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</si>
  <si>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</si>
  <si>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</si>
  <si>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</si>
  <si>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</si>
  <si>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</si>
  <si>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</si>
  <si>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</si>
  <si>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</si>
  <si>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</si>
  <si>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</si>
  <si>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</si>
  <si>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</si>
  <si>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</si>
  <si>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</si>
  <si>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</si>
  <si>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</si>
  <si>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</si>
  <si>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</si>
  <si>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</si>
  <si>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</si>
  <si>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</si>
  <si>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</si>
  <si>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</si>
  <si>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</si>
  <si>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</si>
  <si>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</si>
  <si>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</si>
  <si>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</si>
  <si>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</si>
  <si>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</si>
  <si>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</si>
  <si>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</si>
  <si>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</si>
  <si>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</si>
  <si>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</si>
  <si>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</si>
  <si>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</si>
  <si>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</si>
  <si>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</si>
  <si>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</si>
  <si>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</si>
  <si>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</si>
  <si>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</si>
  <si>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</si>
  <si>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</si>
  <si>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</si>
  <si>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</si>
  <si>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</si>
  <si>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</si>
  <si>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</si>
  <si>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</si>
  <si>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</si>
  <si>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</si>
  <si>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</si>
  <si>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</si>
  <si>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</si>
  <si>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</si>
  <si>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</si>
  <si>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</si>
  <si>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</si>
  <si>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</si>
  <si>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</si>
  <si>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</si>
  <si>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</si>
  <si>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</si>
  <si>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</si>
  <si>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</si>
  <si>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</si>
  <si>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</si>
  <si>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</si>
  <si>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</si>
  <si>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</si>
  <si>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</si>
  <si>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</si>
  <si>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</si>
  <si>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</si>
  <si>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</si>
  <si>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</si>
  <si>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</si>
  <si>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</si>
  <si>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</si>
  <si>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</si>
  <si>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</si>
  <si>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</si>
  <si>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</si>
  <si>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</si>
  <si>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</si>
  <si>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</si>
  <si>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</si>
  <si>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</si>
  <si>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</si>
  <si>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</si>
  <si>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</si>
  <si>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</si>
  <si>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</si>
  <si>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</si>
  <si>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</si>
  <si>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</si>
  <si>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</si>
  <si>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</si>
  <si>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</si>
  <si>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</si>
  <si>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</si>
  <si>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</si>
  <si>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</si>
  <si>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</si>
  <si>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</si>
  <si>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</si>
  <si>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</si>
  <si>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</si>
  <si>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</si>
  <si>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</si>
  <si>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</si>
  <si>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</si>
  <si>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</si>
  <si>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</si>
  <si>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</si>
  <si>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</si>
  <si>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</si>
  <si>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</si>
  <si>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</si>
  <si>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</si>
  <si>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</si>
  <si>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</si>
  <si>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</si>
  <si>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</si>
  <si>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</si>
  <si>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</si>
  <si>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</si>
  <si>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</si>
  <si>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</si>
  <si>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</si>
  <si>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</si>
  <si>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</si>
  <si>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</si>
  <si>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</si>
  <si>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</si>
  <si>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</si>
  <si>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</si>
  <si>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</si>
  <si>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</si>
  <si>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</si>
  <si>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</si>
  <si>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</si>
  <si>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</si>
  <si>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</si>
  <si>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</si>
  <si>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</si>
  <si>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</si>
  <si>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</si>
  <si>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</si>
  <si>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</si>
  <si>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</si>
  <si>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</si>
  <si>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</si>
  <si>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</si>
  <si>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</si>
  <si>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</si>
  <si>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</si>
  <si>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</si>
  <si>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</si>
  <si>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</si>
  <si>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</si>
  <si>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</si>
  <si>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</si>
  <si>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</si>
  <si>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</si>
  <si>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</si>
  <si>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</si>
  <si>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</si>
  <si>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</si>
  <si>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</si>
  <si>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</si>
  <si>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</si>
  <si>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</si>
  <si>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</si>
  <si>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</si>
  <si>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</si>
  <si>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</si>
  <si>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</si>
  <si>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</si>
  <si>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</si>
  <si>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</si>
  <si>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</si>
  <si>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</si>
  <si>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</si>
  <si>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</si>
  <si>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</si>
  <si>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</si>
  <si>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</si>
  <si>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</si>
  <si>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</si>
  <si>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</si>
  <si>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</si>
  <si>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</si>
  <si>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</si>
  <si>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</si>
  <si>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</si>
  <si>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</si>
  <si>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</si>
  <si>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</si>
  <si>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</si>
  <si>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</si>
  <si>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</si>
  <si>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</si>
  <si>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</si>
  <si>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</si>
  <si>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</si>
  <si>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</si>
  <si>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</si>
  <si>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</si>
  <si>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</si>
  <si>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</si>
  <si>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</si>
  <si>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</si>
  <si>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</si>
  <si>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</si>
  <si>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</si>
  <si>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</si>
  <si>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</si>
  <si>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</si>
  <si>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</si>
  <si>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</si>
  <si>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</si>
  <si>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</si>
  <si>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</si>
  <si>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</si>
  <si>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</si>
  <si>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</si>
  <si>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</si>
  <si>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</si>
  <si>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</si>
  <si>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</si>
  <si>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</si>
  <si>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</si>
  <si>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</si>
  <si>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</si>
  <si>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</si>
  <si>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</si>
  <si>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</si>
  <si>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</si>
  <si>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</si>
  <si>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</si>
  <si>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</si>
  <si>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</si>
  <si>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</si>
  <si>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</si>
  <si>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</si>
  <si>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</si>
  <si>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</si>
  <si>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</si>
  <si>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</si>
  <si>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</si>
  <si>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</si>
  <si>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</si>
  <si>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</si>
  <si>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</si>
  <si>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</si>
  <si>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</si>
  <si>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</si>
  <si>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</si>
  <si>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</si>
  <si>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</si>
  <si>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</si>
  <si>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</si>
  <si>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</si>
  <si>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</si>
  <si>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</si>
  <si>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</si>
  <si>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</si>
  <si>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</si>
  <si>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</si>
  <si>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</si>
  <si>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</si>
  <si>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</si>
  <si>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</si>
  <si>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</si>
  <si>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</si>
  <si>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</si>
  <si>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</si>
  <si>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</si>
  <si>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</si>
  <si>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</si>
  <si>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</si>
  <si>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</si>
  <si>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</si>
  <si>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</si>
  <si>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</si>
  <si>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</si>
  <si>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</si>
  <si>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</si>
  <si>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</si>
  <si>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</si>
  <si>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</si>
  <si>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</si>
  <si>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</si>
  <si>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</si>
  <si>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</si>
  <si>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</si>
  <si>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</si>
  <si>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</si>
  <si>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</si>
  <si>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</si>
  <si>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</si>
  <si>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</si>
  <si>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</si>
  <si>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</si>
  <si>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</si>
  <si>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</si>
  <si>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</si>
  <si>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</si>
  <si>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</si>
  <si>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</si>
  <si>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</si>
  <si>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</si>
  <si>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</si>
  <si>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</si>
  <si>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</si>
  <si>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</si>
  <si>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</si>
  <si>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</si>
  <si>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</si>
  <si>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</si>
  <si>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</si>
  <si>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</si>
  <si>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</si>
  <si>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</si>
  <si>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</si>
  <si>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</si>
  <si>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</si>
  <si>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</si>
  <si>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</si>
  <si>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</si>
  <si>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</si>
  <si>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</si>
  <si>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</si>
  <si>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</si>
  <si>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</si>
  <si>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</si>
  <si>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</si>
  <si>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</si>
  <si>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</si>
  <si>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</si>
  <si>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</si>
  <si>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</si>
  <si>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</si>
  <si>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</si>
  <si>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</si>
  <si>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</si>
  <si>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</si>
  <si>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</si>
  <si>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</si>
  <si>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</si>
  <si>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</si>
  <si>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</si>
  <si>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</si>
  <si>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</si>
  <si>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</si>
  <si>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</si>
  <si>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</si>
  <si>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</si>
  <si>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</si>
  <si>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</si>
  <si>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</si>
  <si>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</si>
  <si>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</si>
  <si>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</si>
  <si>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</si>
  <si>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</si>
  <si>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</si>
  <si>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</si>
  <si>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</si>
  <si>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</si>
  <si>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</si>
  <si>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</si>
  <si>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</si>
  <si>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</si>
  <si>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</si>
  <si>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</si>
  <si>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</si>
  <si>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</si>
  <si>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</si>
  <si>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</si>
  <si>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</si>
  <si>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</si>
  <si>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</si>
  <si>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</si>
  <si>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</si>
  <si>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</si>
  <si>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</si>
  <si>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</si>
  <si>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</si>
  <si>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</si>
  <si>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</si>
  <si>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</si>
  <si>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</si>
  <si>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</si>
  <si>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</si>
  <si>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</si>
  <si>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</si>
  <si>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</si>
  <si>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</si>
  <si>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</si>
  <si>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</si>
  <si>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</si>
  <si>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</si>
  <si>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</si>
  <si>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</si>
  <si>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</si>
  <si>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</si>
  <si>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</si>
  <si>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</si>
  <si>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</si>
  <si>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</si>
  <si>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</si>
  <si>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</si>
  <si>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</si>
  <si>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</si>
  <si>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</si>
  <si>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</si>
  <si>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</si>
  <si>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</si>
  <si>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</si>
  <si>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</si>
  <si>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</si>
  <si>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</si>
  <si>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</si>
  <si>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</si>
  <si>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</si>
  <si>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</si>
  <si>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</si>
  <si>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</si>
  <si>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</si>
  <si>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</si>
  <si>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</si>
  <si>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</si>
  <si>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</si>
  <si>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</si>
  <si>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</si>
  <si>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</si>
  <si>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</si>
  <si>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</si>
  <si>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</si>
  <si>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</si>
  <si>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</si>
  <si>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</si>
  <si>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</si>
  <si>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</si>
  <si>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</si>
  <si>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</si>
  <si>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</si>
  <si>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</si>
  <si>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</si>
  <si>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</si>
  <si>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</si>
  <si>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</si>
  <si>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</si>
  <si>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</si>
  <si>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</si>
  <si>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</si>
  <si>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</si>
  <si>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</si>
  <si>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</si>
  <si>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</si>
  <si>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</si>
  <si>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</si>
  <si>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</si>
  <si>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</si>
  <si>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</si>
  <si>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</si>
  <si>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</si>
  <si>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</si>
  <si>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</si>
  <si>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</si>
  <si>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</si>
  <si>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</si>
  <si>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</si>
  <si>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</si>
  <si>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</si>
  <si>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</si>
  <si>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</si>
  <si>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</si>
  <si>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</si>
  <si>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</si>
  <si>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</si>
  <si>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</si>
  <si>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</si>
  <si>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</si>
  <si>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</si>
  <si>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</si>
  <si>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</si>
  <si>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</si>
  <si>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</si>
  <si>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</si>
  <si>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</si>
  <si>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</si>
  <si>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</si>
  <si>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</si>
  <si>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</si>
  <si>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</si>
  <si>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</si>
  <si>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</si>
  <si>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</si>
  <si>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</si>
  <si>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</si>
  <si>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</si>
  <si>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</si>
  <si>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</si>
  <si>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</si>
  <si>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</si>
  <si>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</si>
  <si>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</si>
  <si>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</si>
  <si>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</si>
  <si>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</si>
  <si>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</si>
  <si>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</si>
  <si>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</si>
  <si>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</si>
  <si>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</si>
  <si>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</si>
  <si>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</si>
  <si>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</si>
  <si>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</si>
  <si>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</si>
  <si>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</si>
  <si>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</si>
  <si>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</si>
  <si>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</si>
  <si>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</si>
  <si>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</si>
  <si>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</si>
  <si>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</si>
  <si>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</si>
  <si>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</si>
  <si>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</si>
  <si>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</si>
  <si>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</si>
  <si>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</si>
  <si>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</si>
  <si>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</si>
  <si>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</si>
  <si>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</si>
  <si>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</si>
  <si>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</si>
  <si>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</si>
  <si>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</si>
  <si>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</si>
  <si>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</si>
  <si>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</si>
  <si>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</si>
  <si>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</si>
  <si>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</si>
  <si>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</si>
  <si>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</si>
  <si>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</si>
  <si>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</si>
  <si>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</si>
  <si>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</si>
  <si>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</si>
  <si>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</si>
  <si>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</si>
  <si>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</si>
  <si>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</si>
  <si>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</si>
  <si>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</si>
  <si>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</si>
  <si>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</si>
  <si>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</si>
  <si>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</si>
  <si>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</si>
  <si>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</si>
  <si>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</si>
  <si>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</si>
  <si>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</si>
  <si>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</si>
  <si>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</si>
  <si>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</si>
  <si>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</si>
  <si>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</si>
  <si>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</si>
  <si>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</si>
  <si>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</si>
  <si>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</si>
  <si>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</si>
  <si>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</si>
  <si>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</si>
  <si>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</si>
  <si>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</si>
  <si>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</si>
  <si>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</si>
  <si>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</si>
  <si>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</si>
  <si>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</si>
  <si>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</si>
  <si>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</si>
  <si>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</si>
  <si>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</si>
  <si>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</si>
  <si>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</si>
  <si>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</si>
  <si>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</si>
  <si>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</si>
  <si>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</si>
  <si>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</si>
  <si>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</si>
  <si>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</si>
  <si>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</si>
  <si>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</si>
  <si>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</si>
  <si>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</si>
  <si>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</si>
  <si>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</si>
  <si>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</si>
  <si>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</si>
  <si>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</si>
  <si>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</si>
  <si>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</si>
  <si>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</si>
  <si>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</si>
  <si>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</si>
  <si>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</si>
  <si>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</si>
  <si>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</si>
  <si>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</si>
  <si>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</si>
  <si>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</si>
  <si>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</si>
  <si>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</si>
  <si>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</si>
  <si>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</si>
  <si>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</si>
  <si>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</si>
  <si>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</si>
  <si>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</si>
  <si>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</si>
  <si>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</si>
  <si>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</si>
  <si>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</si>
  <si>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</si>
  <si>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</si>
  <si>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</si>
  <si>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</si>
  <si>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</si>
  <si>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</si>
  <si>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</si>
  <si>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</si>
  <si>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</si>
  <si>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</si>
  <si>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</si>
  <si>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</si>
  <si>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</si>
  <si>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</si>
  <si>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</si>
  <si>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</si>
  <si>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</si>
  <si>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</si>
  <si>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</si>
  <si>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</si>
  <si>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</si>
  <si>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</si>
  <si>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</si>
  <si>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</si>
  <si>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</si>
  <si>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</si>
  <si>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</si>
  <si>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</si>
  <si>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</si>
  <si>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</si>
  <si>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</si>
  <si>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</si>
  <si>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</si>
  <si>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</si>
  <si>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</si>
  <si>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</si>
  <si>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</si>
  <si>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</si>
  <si>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</si>
  <si>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</si>
  <si>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</si>
  <si>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</si>
  <si>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</si>
  <si>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</si>
  <si>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</si>
  <si>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</si>
  <si>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</si>
  <si>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</si>
  <si>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</si>
  <si>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</si>
  <si>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</si>
  <si>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</si>
  <si>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</si>
  <si>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</si>
  <si>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</si>
  <si>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</si>
  <si>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</si>
  <si>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</si>
  <si>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</si>
  <si>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</si>
  <si>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</si>
  <si>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</si>
  <si>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</si>
  <si>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</si>
  <si>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</si>
  <si>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</si>
  <si>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</si>
  <si>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</si>
  <si>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</si>
  <si>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</si>
  <si>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</si>
  <si>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</si>
  <si>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</si>
  <si>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</si>
  <si>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</si>
  <si>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</si>
  <si>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</si>
  <si>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</si>
  <si>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</si>
  <si>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</si>
  <si>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</si>
  <si>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</si>
  <si>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</si>
  <si>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</si>
  <si>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</si>
  <si>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</si>
  <si>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</si>
  <si>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</si>
  <si>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</si>
  <si>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</si>
  <si>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</si>
  <si>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</si>
  <si>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</si>
  <si>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</si>
  <si>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</si>
  <si>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</si>
  <si>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</si>
  <si>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</si>
  <si>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</si>
  <si>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</si>
  <si>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</si>
  <si>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</si>
  <si>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</si>
  <si>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</si>
  <si>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</si>
  <si>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</si>
  <si>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</si>
  <si>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</si>
  <si>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</si>
  <si>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</si>
  <si>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</si>
  <si>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</si>
  <si>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</si>
  <si>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</si>
  <si>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</si>
  <si>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</si>
  <si>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</si>
  <si>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</si>
  <si>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</si>
  <si>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</si>
  <si>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</si>
  <si>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</si>
  <si>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</si>
  <si>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</si>
  <si>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</si>
  <si>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</si>
  <si>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</si>
  <si>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</si>
  <si>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</si>
  <si>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</si>
  <si>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</si>
  <si>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</si>
  <si>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</si>
  <si>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</si>
  <si>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</si>
  <si>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</si>
  <si>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</si>
  <si>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</si>
  <si>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</si>
  <si>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</si>
  <si>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</si>
  <si>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</si>
  <si>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</si>
  <si>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</si>
  <si>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</si>
  <si>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</si>
  <si>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</si>
  <si>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</si>
  <si>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</si>
  <si>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</si>
  <si>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</si>
  <si>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</si>
  <si>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</si>
  <si>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</si>
  <si>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</si>
  <si>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</si>
  <si>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</si>
  <si>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</si>
  <si>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</si>
  <si>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</si>
  <si>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</si>
  <si>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</si>
  <si>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</si>
  <si>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</si>
  <si>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</si>
  <si>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</si>
  <si>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</si>
  <si>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</si>
  <si>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</si>
  <si>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</si>
  <si>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</si>
  <si>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</si>
  <si>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</si>
  <si>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</si>
  <si>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</si>
  <si>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</si>
  <si>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</si>
  <si>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</si>
  <si>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</si>
  <si>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</si>
  <si>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</si>
  <si>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</si>
  <si>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</si>
  <si>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</si>
  <si>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</si>
  <si>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</si>
  <si>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</si>
  <si>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</si>
  <si>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</si>
  <si>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</si>
  <si>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</si>
  <si>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</si>
  <si>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</si>
  <si>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</si>
  <si>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</si>
  <si>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</si>
  <si>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</si>
  <si>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</si>
  <si>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</si>
  <si>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</si>
  <si>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</si>
  <si>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</si>
  <si>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</si>
  <si>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</si>
  <si>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</si>
  <si>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</si>
  <si>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</si>
  <si>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</si>
  <si>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</si>
  <si>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</si>
  <si>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</si>
  <si>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</si>
  <si>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</si>
  <si>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</si>
  <si>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</si>
  <si>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</si>
  <si>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</si>
  <si>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</si>
  <si>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</si>
  <si>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</si>
  <si>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</si>
  <si>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</si>
  <si>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</si>
  <si>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</si>
  <si>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</si>
  <si>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</si>
  <si>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</si>
  <si>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</si>
  <si>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</si>
  <si>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</si>
  <si>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</si>
  <si>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</si>
  <si>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</si>
  <si>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</si>
  <si>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</si>
  <si>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</si>
  <si>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</si>
  <si>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</si>
  <si>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</si>
  <si>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</si>
  <si>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</si>
  <si>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</si>
  <si>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</si>
  <si>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</si>
  <si>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</si>
  <si>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</si>
  <si>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</si>
  <si>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</si>
  <si>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</si>
  <si>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</si>
  <si>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</si>
  <si>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</si>
  <si>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</si>
  <si>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</si>
  <si>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</si>
  <si>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</si>
  <si>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</si>
  <si>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</si>
  <si>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</si>
  <si>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</si>
  <si>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</si>
  <si>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</si>
  <si>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</si>
  <si>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</si>
  <si>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</si>
  <si>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</si>
  <si>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</si>
  <si>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</si>
  <si>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</si>
  <si>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</si>
  <si>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</si>
  <si>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</si>
  <si>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</si>
  <si>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</si>
  <si>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</si>
  <si>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</si>
  <si>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</si>
  <si>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</si>
  <si>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</si>
  <si>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</si>
  <si>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</si>
  <si>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</si>
  <si>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</si>
  <si>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</si>
  <si>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</si>
  <si>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</si>
  <si>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</si>
  <si>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</si>
  <si>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</si>
  <si>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</si>
  <si>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</si>
  <si>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</si>
  <si>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</si>
  <si>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</si>
  <si>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</si>
  <si>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</si>
  <si>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</si>
  <si>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</si>
  <si>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</si>
  <si>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</si>
  <si>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</si>
  <si>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</si>
  <si>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</si>
  <si>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</si>
  <si>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</si>
  <si>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</si>
  <si>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</si>
  <si>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</si>
  <si>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</si>
  <si>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</si>
  <si>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</si>
  <si>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</si>
  <si>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</si>
  <si>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</si>
  <si>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</si>
  <si>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</si>
  <si>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</si>
  <si>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</si>
  <si>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</si>
  <si>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</si>
  <si>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</si>
  <si>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</si>
  <si>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</si>
  <si>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</si>
  <si>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</si>
  <si>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</si>
  <si>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</si>
  <si>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</si>
  <si>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</si>
  <si>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</si>
  <si>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</si>
  <si>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</si>
  <si>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</si>
  <si>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</si>
  <si>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</si>
  <si>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</si>
  <si>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</si>
  <si>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</si>
  <si>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</si>
  <si>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</si>
  <si>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</si>
  <si>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</si>
  <si>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</si>
  <si>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</si>
  <si>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</si>
  <si>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</si>
  <si>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</si>
  <si>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</si>
  <si>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</si>
  <si>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</si>
  <si>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</si>
  <si>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</si>
  <si>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</si>
  <si>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</si>
  <si>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</si>
  <si>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</si>
  <si>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</si>
  <si>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</si>
  <si>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</si>
  <si>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</si>
  <si>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</si>
  <si>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</si>
  <si>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</si>
  <si>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</si>
  <si>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</si>
  <si>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</si>
  <si>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</si>
  <si>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</si>
  <si>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</si>
  <si>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</si>
  <si>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</si>
  <si>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</si>
  <si>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</si>
  <si>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</si>
  <si>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</si>
  <si>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</si>
  <si>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</si>
  <si>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</si>
  <si>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</si>
  <si>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</si>
  <si>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</si>
  <si>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</si>
  <si>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</si>
  <si>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</si>
  <si>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</si>
  <si>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</si>
  <si>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</si>
  <si>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</si>
  <si>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</si>
  <si>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</si>
  <si>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</si>
  <si>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</si>
  <si>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</si>
  <si>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</si>
  <si>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</si>
  <si>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</si>
  <si>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</si>
  <si>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</si>
  <si>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</si>
  <si>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</si>
  <si>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</si>
  <si>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</si>
  <si>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</si>
  <si>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</si>
  <si>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</si>
  <si>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</si>
  <si>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</si>
  <si>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</si>
  <si>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</si>
  <si>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</si>
  <si>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</si>
  <si>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</si>
  <si>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</si>
  <si>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</si>
  <si>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</si>
  <si>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</si>
  <si>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</si>
  <si>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</si>
  <si>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</si>
  <si>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</si>
  <si>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</si>
  <si>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</si>
  <si>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</si>
  <si>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</si>
  <si>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</si>
  <si>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</si>
  <si>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</si>
  <si>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</si>
  <si>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</si>
  <si>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</si>
  <si>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</si>
  <si>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</si>
  <si>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</si>
  <si>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</si>
  <si>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</si>
  <si>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</si>
  <si>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</si>
  <si>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</si>
  <si>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</si>
  <si>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</si>
  <si>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</si>
  <si>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</si>
  <si>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</si>
  <si>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</si>
  <si>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</si>
  <si>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</si>
  <si>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</si>
  <si>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</si>
  <si>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</si>
  <si>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</si>
  <si>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</si>
  <si>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</si>
  <si>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</si>
  <si>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</si>
  <si>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</si>
  <si>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</si>
  <si>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</si>
  <si>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</si>
  <si>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</si>
  <si>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</si>
  <si>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</si>
  <si>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</si>
  <si>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</si>
  <si>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</si>
  <si>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</si>
  <si>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</si>
  <si>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</si>
  <si>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</si>
  <si>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</si>
  <si>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</si>
  <si>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</si>
  <si>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</si>
  <si>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</si>
  <si>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</si>
  <si>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</si>
  <si>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</si>
  <si>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</si>
  <si>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</si>
  <si>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</si>
  <si>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</si>
  <si>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</si>
  <si>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</si>
  <si>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</si>
  <si>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</si>
  <si>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</si>
  <si>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</si>
  <si>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</si>
  <si>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</si>
  <si>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</si>
  <si>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</si>
  <si>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</si>
  <si>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</si>
  <si>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</si>
  <si>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</si>
  <si>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</si>
  <si>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</si>
  <si>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</si>
  <si>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</si>
  <si>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</si>
  <si>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</si>
  <si>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</si>
  <si>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</si>
  <si>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</si>
  <si>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</si>
  <si>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</si>
  <si>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</si>
  <si>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</si>
  <si>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</si>
  <si>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</si>
  <si>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</si>
  <si>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</si>
  <si>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</si>
  <si>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</si>
  <si>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</si>
  <si>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</si>
  <si>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</si>
  <si>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</si>
  <si>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</si>
  <si>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</si>
  <si>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</si>
  <si>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</si>
  <si>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</si>
  <si>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</si>
  <si>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</si>
  <si>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</si>
  <si>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</si>
  <si>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</si>
  <si>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</si>
  <si>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</si>
  <si>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</si>
  <si>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</si>
  <si>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</si>
  <si>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</si>
  <si>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</si>
  <si>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</si>
  <si>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</si>
  <si>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</si>
  <si>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</si>
  <si>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</si>
  <si>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</si>
  <si>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</si>
  <si>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</si>
  <si>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</si>
  <si>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</si>
  <si>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</si>
  <si>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</si>
  <si>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</si>
  <si>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</si>
  <si>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</si>
  <si>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</si>
  <si>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</si>
  <si>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</si>
  <si>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</si>
  <si>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</si>
  <si>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</si>
  <si>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</si>
  <si>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</si>
  <si>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</si>
  <si>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</si>
  <si>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</si>
  <si>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</si>
  <si>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</si>
  <si>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</si>
  <si>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</si>
  <si>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</si>
  <si>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</si>
  <si>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</si>
  <si>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</si>
  <si>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</si>
  <si>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</si>
  <si>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</si>
  <si>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</si>
  <si>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</si>
  <si>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</si>
  <si>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</si>
  <si>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</si>
  <si>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</si>
  <si>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</si>
  <si>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</si>
  <si>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</si>
  <si>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</si>
  <si>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</si>
  <si>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</si>
  <si>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</si>
  <si>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</si>
  <si>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</si>
  <si>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</si>
  <si>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</si>
  <si>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</si>
  <si>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</si>
  <si>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</si>
  <si>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</si>
  <si>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</si>
  <si>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</si>
  <si>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</si>
  <si>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</si>
  <si>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</si>
  <si>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</si>
  <si>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</si>
  <si>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</si>
  <si>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</si>
  <si>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</si>
  <si>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</si>
  <si>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</si>
  <si>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</si>
  <si>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</si>
  <si>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</si>
  <si>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</si>
  <si>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</si>
  <si>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</si>
  <si>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</si>
  <si>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</si>
  <si>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</si>
  <si>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</si>
  <si>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</si>
  <si>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</si>
  <si>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</si>
  <si>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</si>
  <si>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</si>
  <si>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</si>
  <si>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</si>
  <si>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</si>
  <si>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</si>
  <si>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</si>
  <si>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</si>
  <si>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</si>
  <si>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</si>
  <si>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</si>
  <si>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</si>
  <si>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</si>
  <si>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</si>
  <si>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</si>
  <si>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</si>
  <si>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</si>
  <si>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</si>
  <si>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</si>
  <si>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</si>
  <si>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</si>
  <si>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</si>
  <si>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</si>
  <si>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</si>
  <si>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</si>
  <si>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</si>
  <si>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</si>
  <si>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</si>
  <si>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</si>
  <si>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</si>
  <si>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</si>
  <si>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</si>
  <si>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</si>
  <si>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</si>
  <si>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</si>
  <si>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</si>
  <si>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</si>
  <si>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</si>
  <si>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</si>
  <si>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</si>
  <si>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</si>
  <si>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</si>
  <si>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</si>
  <si>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</si>
  <si>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</si>
  <si>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</si>
  <si>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</si>
  <si>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</si>
  <si>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</si>
  <si>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</si>
  <si>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</si>
  <si>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</si>
  <si>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</si>
  <si>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</si>
  <si>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</si>
  <si>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</si>
  <si>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</si>
  <si>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</si>
  <si>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</si>
  <si>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</si>
  <si>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</si>
  <si>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</si>
  <si>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</si>
  <si>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</si>
  <si>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</si>
  <si>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</si>
  <si>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</si>
  <si>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</si>
  <si>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</si>
  <si>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</si>
  <si>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</si>
  <si>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</si>
  <si>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</si>
  <si>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</si>
  <si>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</si>
  <si>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</si>
  <si>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</si>
  <si>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</si>
  <si>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</si>
  <si>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</si>
  <si>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</si>
  <si>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</si>
  <si>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</si>
  <si>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</si>
  <si>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</si>
  <si>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</si>
  <si>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</si>
  <si>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</si>
  <si>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</si>
  <si>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</si>
  <si>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</si>
  <si>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</si>
  <si>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</si>
  <si>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</si>
  <si>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</si>
  <si>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</si>
  <si>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</si>
  <si>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</si>
  <si>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</si>
  <si>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</si>
  <si>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</si>
  <si>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</si>
  <si>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</si>
  <si>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</si>
  <si>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</si>
  <si>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</si>
  <si>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</si>
  <si>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</si>
  <si>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</si>
  <si>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</si>
  <si>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</si>
  <si>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</si>
  <si>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</si>
  <si>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</si>
  <si>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</si>
  <si>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</si>
  <si>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</si>
  <si>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</si>
  <si>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</si>
  <si>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</si>
  <si>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</si>
  <si>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</si>
  <si>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</si>
  <si>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</si>
  <si>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</si>
  <si>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</si>
  <si>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</si>
  <si>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</si>
  <si>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</si>
  <si>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</si>
  <si>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</si>
  <si>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</si>
  <si>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</si>
  <si>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</si>
  <si>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</si>
  <si>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</si>
  <si>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</si>
  <si>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</si>
  <si>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</si>
  <si>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</si>
  <si>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</si>
  <si>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</si>
  <si>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</si>
  <si>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</si>
  <si>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</si>
  <si>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</si>
  <si>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</si>
  <si>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</si>
  <si>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</si>
  <si>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</si>
  <si>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</si>
  <si>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</si>
  <si>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</si>
  <si>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</si>
  <si>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</si>
  <si>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</si>
  <si>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</si>
  <si>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</si>
  <si>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</si>
  <si>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</si>
  <si>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</si>
  <si>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</si>
  <si>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</si>
  <si>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</si>
  <si>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</si>
  <si>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</si>
  <si>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</si>
  <si>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</si>
  <si>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</si>
  <si>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</si>
  <si>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</si>
  <si>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</si>
  <si>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</si>
  <si>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</si>
  <si>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</si>
  <si>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</si>
  <si>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</si>
  <si>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</si>
  <si>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</si>
  <si>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</si>
  <si>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</si>
  <si>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</si>
  <si>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</si>
  <si>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</si>
  <si>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</si>
  <si>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</si>
  <si>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</si>
  <si>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</si>
  <si>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</si>
  <si>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</si>
  <si>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</si>
  <si>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</si>
  <si>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</si>
  <si>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</si>
  <si>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</si>
  <si>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</si>
  <si>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</si>
  <si>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</si>
  <si>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</si>
  <si>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</si>
  <si>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</si>
  <si>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</si>
  <si>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</si>
  <si>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</si>
  <si>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</si>
  <si>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</si>
  <si>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</si>
  <si>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</si>
  <si>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</si>
  <si>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</si>
  <si>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</si>
  <si>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</si>
  <si>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</si>
  <si>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</si>
  <si>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</si>
  <si>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</si>
  <si>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</si>
  <si>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</si>
  <si>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</si>
  <si>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</si>
  <si>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</si>
  <si>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</si>
  <si>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</si>
  <si>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</si>
  <si>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</si>
  <si>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</si>
  <si>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</si>
  <si>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</si>
  <si>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</si>
  <si>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</si>
  <si>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</si>
  <si>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</si>
  <si>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</si>
  <si>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</si>
  <si>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</si>
  <si>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</si>
  <si>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</si>
  <si>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</si>
  <si>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</si>
  <si>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</si>
  <si>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</si>
  <si>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</si>
  <si>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</si>
  <si>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</si>
  <si>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</si>
  <si>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</si>
  <si>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</si>
  <si>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</si>
  <si>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</si>
  <si>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</si>
  <si>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</si>
  <si>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</si>
  <si>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</si>
  <si>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</si>
  <si>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</si>
  <si>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</si>
  <si>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</si>
  <si>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</si>
  <si>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</si>
  <si>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</si>
  <si>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</si>
  <si>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</si>
  <si>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</si>
  <si>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</si>
  <si>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</si>
  <si>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</si>
  <si>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</si>
  <si>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</si>
  <si>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</si>
  <si>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</si>
  <si>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</si>
  <si>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</si>
  <si>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</si>
  <si>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</si>
  <si>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</si>
  <si>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</si>
  <si>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</si>
  <si>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</si>
  <si>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</si>
  <si>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</si>
  <si>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</si>
  <si>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</si>
  <si>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</si>
  <si>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</si>
  <si>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</si>
  <si>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</si>
  <si>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</si>
  <si>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</si>
  <si>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</si>
  <si>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</si>
  <si>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</si>
  <si>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</si>
  <si>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</si>
  <si>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</si>
  <si>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</si>
  <si>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</si>
  <si>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</si>
  <si>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</si>
  <si>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</si>
  <si>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</si>
  <si>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</si>
  <si>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</si>
  <si>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</si>
  <si>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</si>
  <si>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</si>
  <si>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</si>
  <si>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</si>
  <si>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</si>
  <si>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</si>
  <si>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</si>
  <si>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</si>
  <si>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</si>
  <si>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</si>
  <si>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</si>
  <si>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</si>
  <si>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</si>
  <si>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</si>
  <si>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</si>
  <si>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</si>
  <si>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</si>
  <si>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</si>
  <si>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</si>
  <si>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</si>
  <si>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</si>
  <si>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</si>
  <si>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</si>
  <si>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</si>
  <si>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</si>
  <si>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</si>
  <si>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</si>
  <si>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</si>
  <si>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</si>
  <si>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</si>
  <si>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</si>
  <si>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</si>
  <si>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</si>
  <si>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</si>
  <si>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</si>
  <si>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</si>
  <si>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</si>
  <si>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</si>
  <si>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</si>
  <si>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</si>
  <si>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</si>
  <si>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</si>
  <si>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</si>
  <si>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</si>
  <si>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</si>
  <si>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</si>
  <si>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</si>
  <si>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</si>
  <si>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</si>
  <si>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</si>
  <si>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</si>
  <si>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</si>
  <si>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</si>
  <si>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</si>
  <si>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</si>
  <si>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</si>
  <si>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</si>
  <si>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</si>
  <si>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</si>
  <si>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</si>
  <si>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</si>
  <si>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</si>
  <si>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</si>
  <si>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</si>
  <si>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</si>
  <si>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</si>
  <si>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</si>
  <si>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</si>
  <si>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</si>
  <si>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</si>
  <si>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</si>
  <si>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</si>
  <si>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</si>
  <si>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</si>
  <si>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</si>
  <si>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</si>
  <si>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</si>
  <si>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</si>
  <si>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</si>
  <si>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</si>
  <si>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</si>
  <si>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</si>
  <si>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</si>
  <si>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</si>
  <si>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</si>
  <si>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</si>
  <si>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</si>
  <si>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</si>
  <si>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</si>
  <si>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</si>
  <si>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</si>
  <si>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</si>
  <si>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</si>
  <si>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</si>
  <si>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</si>
  <si>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</si>
  <si>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</si>
  <si>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</si>
  <si>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</si>
  <si>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</si>
  <si>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</si>
  <si>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</si>
  <si>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</si>
  <si>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</si>
  <si>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</si>
  <si>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</si>
  <si>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</si>
  <si>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</si>
  <si>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</si>
  <si>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</si>
  <si>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</si>
  <si>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</si>
  <si>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</si>
  <si>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</si>
  <si>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</si>
  <si>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</si>
  <si>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</si>
  <si>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</si>
  <si>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</si>
  <si>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</si>
  <si>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</si>
  <si>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</si>
  <si>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</si>
  <si>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</si>
  <si>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</si>
  <si>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</si>
  <si>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</si>
  <si>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</si>
  <si>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</si>
  <si>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</si>
  <si>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</si>
  <si>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</si>
  <si>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</si>
  <si>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</si>
  <si>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</si>
  <si>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</si>
  <si>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</si>
  <si>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</si>
  <si>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</si>
  <si>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</si>
  <si>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</si>
  <si>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</si>
  <si>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</si>
  <si>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</si>
  <si>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</si>
  <si>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</si>
  <si>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</si>
  <si>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</si>
  <si>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</si>
  <si>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</si>
  <si>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</si>
  <si>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</si>
  <si>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</si>
  <si>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</si>
  <si>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</si>
  <si>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</si>
  <si>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</si>
  <si>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</si>
  <si>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</si>
  <si>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</si>
  <si>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</si>
  <si>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</si>
  <si>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</si>
  <si>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</si>
  <si>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</si>
  <si>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</si>
  <si>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</si>
  <si>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</si>
  <si>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</si>
  <si>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</si>
  <si>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</si>
  <si>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</si>
  <si>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</si>
  <si>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</si>
  <si>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</si>
  <si>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</si>
  <si>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</si>
  <si>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</si>
  <si>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</si>
  <si>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</si>
  <si>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</si>
  <si>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</si>
  <si>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</si>
  <si>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</si>
  <si>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</si>
  <si>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</si>
  <si>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</si>
  <si>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</si>
  <si>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</si>
  <si>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</si>
  <si>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</si>
  <si>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</si>
  <si>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</si>
  <si>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</si>
  <si>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</si>
  <si>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</si>
  <si>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</si>
  <si>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</si>
  <si>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</si>
  <si>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</si>
  <si>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</si>
  <si>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</si>
  <si>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</si>
  <si>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</si>
  <si>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</si>
  <si>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</si>
  <si>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</si>
  <si>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</si>
  <si>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</si>
  <si>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</si>
  <si>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</si>
  <si>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</si>
  <si>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</si>
  <si>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</si>
  <si>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</si>
  <si>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</si>
  <si>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</si>
  <si>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</si>
  <si>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</si>
  <si>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</si>
  <si>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</si>
  <si>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</si>
  <si>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</si>
  <si>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</si>
  <si>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</si>
  <si>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</si>
  <si>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</si>
  <si>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</si>
  <si>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</si>
  <si>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</si>
  <si>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</si>
  <si>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</si>
  <si>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</si>
  <si>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</si>
  <si>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</si>
  <si>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</si>
  <si>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</si>
  <si>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</si>
  <si>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</si>
  <si>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</si>
  <si>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</si>
  <si>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</si>
  <si>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</si>
  <si>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</si>
  <si>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</si>
  <si>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</si>
  <si>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</si>
  <si>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</si>
  <si>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</si>
  <si>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</si>
  <si>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</si>
  <si>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</si>
  <si>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</si>
  <si>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</si>
  <si>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</si>
  <si>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</si>
  <si>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</si>
  <si>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</si>
  <si>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</si>
  <si>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</si>
  <si>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</si>
  <si>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</si>
  <si>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</si>
  <si>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</si>
  <si>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</si>
  <si>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</si>
  <si>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</si>
  <si>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</si>
  <si>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</si>
  <si>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</si>
  <si>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</si>
  <si>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</si>
  <si>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</si>
  <si>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</si>
  <si>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</si>
  <si>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</si>
  <si>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</si>
  <si>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</si>
  <si>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</si>
  <si>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</si>
  <si>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</si>
  <si>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</si>
  <si>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</si>
  <si>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</si>
  <si>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</si>
  <si>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</si>
  <si>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</si>
  <si>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</si>
  <si>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</si>
  <si>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</si>
  <si>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</si>
  <si>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</si>
  <si>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</si>
  <si>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</si>
  <si>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</si>
  <si>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</si>
  <si>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</si>
  <si>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</si>
  <si>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</si>
  <si>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</si>
  <si>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</si>
  <si>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</si>
  <si>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</si>
  <si>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</si>
  <si>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</si>
  <si>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</si>
  <si>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</si>
  <si>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</si>
  <si>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</si>
  <si>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</si>
  <si>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</si>
  <si>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</si>
  <si>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</si>
  <si>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</si>
  <si>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</si>
  <si>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</si>
  <si>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</si>
  <si>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</si>
  <si>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</si>
  <si>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</si>
  <si>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</si>
  <si>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</si>
  <si>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</si>
  <si>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</si>
  <si>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</si>
  <si>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</si>
  <si>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</si>
  <si>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</si>
  <si>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</si>
  <si>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</si>
  <si>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</si>
  <si>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</si>
  <si>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</si>
  <si>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</si>
  <si>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</si>
  <si>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</si>
  <si>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</si>
  <si>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</si>
  <si>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</si>
  <si>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</si>
  <si>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</si>
  <si>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</si>
  <si>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</si>
  <si>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</si>
  <si>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</si>
  <si>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</si>
  <si>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</si>
  <si>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</si>
  <si>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</si>
  <si>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</si>
  <si>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</si>
  <si>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</si>
  <si>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</si>
  <si>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</si>
  <si>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</si>
  <si>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</si>
  <si>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</si>
  <si>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</si>
  <si>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</si>
  <si>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</si>
  <si>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</si>
  <si>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</si>
  <si>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</si>
  <si>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</si>
  <si>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</si>
  <si>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</si>
  <si>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</si>
  <si>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</si>
  <si>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</si>
  <si>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</si>
  <si>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</si>
  <si>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</si>
  <si>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</si>
  <si>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</si>
  <si>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</si>
  <si>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</si>
  <si>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</si>
  <si>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</si>
  <si>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</si>
  <si>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</si>
  <si>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</si>
  <si>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</si>
  <si>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</si>
  <si>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</si>
  <si>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</si>
  <si>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</si>
  <si>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</si>
  <si>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</si>
  <si>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</si>
  <si>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</si>
  <si>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</si>
  <si>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</si>
  <si>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</si>
  <si>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</si>
  <si>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</si>
  <si>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</si>
  <si>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</si>
  <si>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</si>
  <si>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</si>
  <si>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</si>
  <si>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</si>
  <si>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</si>
  <si>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</si>
  <si>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</si>
  <si>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</si>
  <si>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</si>
  <si>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</si>
  <si>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</si>
  <si>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</si>
  <si>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</si>
  <si>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</si>
  <si>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</si>
  <si>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</si>
  <si>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</si>
  <si>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</si>
  <si>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</si>
  <si>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</si>
  <si>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</si>
  <si>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</si>
  <si>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</si>
  <si>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</si>
  <si>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</si>
  <si>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</si>
  <si>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</si>
  <si>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</si>
  <si>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</si>
  <si>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</si>
  <si>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</si>
  <si>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</si>
  <si>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</si>
  <si>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</si>
  <si>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</si>
  <si>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</si>
  <si>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</si>
  <si>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</si>
  <si>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</si>
  <si>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</si>
  <si>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</si>
  <si>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</si>
  <si>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</si>
  <si>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</si>
  <si>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</si>
  <si>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</si>
  <si>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</si>
  <si>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</si>
  <si>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</si>
  <si>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</si>
  <si>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</si>
  <si>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</si>
  <si>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</si>
  <si>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</si>
  <si>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</si>
  <si>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</si>
  <si>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</si>
  <si>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</si>
  <si>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</si>
  <si>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</si>
  <si>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</si>
  <si>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</si>
  <si>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</si>
  <si>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</si>
  <si>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</si>
  <si>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</si>
  <si>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</si>
  <si>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</si>
  <si>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</si>
  <si>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</si>
  <si>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</si>
  <si>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</si>
  <si>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</si>
  <si>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</si>
  <si>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</si>
  <si>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</si>
  <si>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</si>
  <si>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</si>
  <si>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</si>
  <si>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</si>
  <si>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</si>
  <si>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</si>
  <si>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</si>
  <si>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</si>
  <si>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</si>
  <si>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</si>
  <si>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</si>
  <si>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</si>
  <si>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</si>
  <si>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</si>
  <si>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</si>
  <si>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</si>
  <si>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</si>
  <si>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</si>
  <si>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</si>
  <si>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</si>
  <si>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</si>
  <si>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</si>
  <si>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</si>
  <si>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</si>
  <si>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</si>
  <si>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</si>
  <si>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</si>
  <si>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</si>
  <si>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</si>
  <si>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</si>
  <si>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</si>
  <si>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</si>
  <si>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</si>
  <si>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</si>
  <si>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</si>
  <si>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</si>
  <si>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</si>
  <si>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</si>
  <si>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</si>
  <si>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</si>
  <si>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</si>
  <si>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</si>
  <si>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</si>
  <si>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</si>
  <si>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</si>
  <si>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</si>
  <si>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</si>
  <si>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</si>
  <si>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</si>
  <si>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</si>
  <si>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</si>
  <si>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</si>
  <si>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</si>
  <si>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</si>
  <si>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</si>
  <si>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</si>
  <si>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</si>
  <si>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</si>
  <si>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</si>
  <si>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</si>
  <si>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</si>
  <si>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</si>
  <si>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</si>
  <si>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</si>
  <si>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</si>
  <si>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</si>
  <si>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</si>
  <si>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</si>
  <si>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</si>
  <si>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</si>
  <si>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</si>
  <si>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</si>
  <si>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</si>
  <si>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</si>
  <si>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</si>
  <si>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</si>
  <si>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</si>
  <si>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</si>
  <si>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</si>
  <si>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</si>
  <si>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</si>
  <si>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</si>
  <si>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</si>
  <si>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</si>
  <si>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</si>
  <si>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</si>
  <si>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</si>
  <si>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</si>
  <si>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</si>
  <si>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</si>
  <si>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</si>
  <si>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</si>
  <si>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</si>
  <si>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</si>
  <si>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</si>
  <si>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</si>
  <si>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</si>
  <si>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</si>
  <si>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</si>
  <si>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</si>
  <si>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</si>
  <si>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</si>
  <si>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</si>
  <si>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</si>
  <si>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</si>
  <si>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</si>
  <si>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</si>
  <si>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</si>
  <si>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</si>
  <si>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</si>
  <si>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</si>
  <si>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</si>
  <si>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</si>
  <si>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</si>
  <si>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</si>
  <si>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</si>
  <si>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</si>
  <si>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</si>
  <si>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</si>
  <si>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</si>
  <si>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</si>
  <si>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</si>
  <si>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</si>
  <si>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</si>
  <si>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</si>
  <si>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</si>
  <si>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</si>
  <si>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</si>
  <si>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</si>
  <si>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</si>
  <si>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</si>
  <si>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</si>
  <si>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</si>
  <si>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</si>
  <si>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</si>
  <si>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</si>
  <si>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</si>
  <si>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</si>
  <si>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</si>
  <si>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</si>
  <si>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</si>
  <si>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</si>
  <si>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</si>
  <si>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</si>
  <si>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</si>
  <si>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</si>
  <si>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</si>
  <si>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</si>
  <si>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</si>
  <si>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</si>
  <si>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</si>
  <si>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</si>
  <si>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</si>
  <si>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</si>
  <si>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</si>
  <si>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</si>
  <si>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</si>
  <si>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</si>
  <si>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</si>
  <si>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</si>
  <si>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</si>
  <si>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</si>
  <si>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</si>
  <si>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</si>
  <si>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</si>
  <si>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</si>
  <si>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</si>
  <si>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</si>
  <si>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</si>
  <si>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</si>
  <si>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</si>
  <si>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</si>
  <si>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</si>
  <si>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</si>
  <si>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</si>
  <si>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</si>
  <si>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</si>
  <si>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</si>
  <si>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</si>
  <si>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</si>
  <si>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</si>
  <si>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</si>
  <si>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</si>
  <si>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</si>
  <si>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</si>
  <si>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</si>
  <si>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</si>
  <si>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</si>
  <si>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</si>
  <si>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</si>
  <si>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</si>
  <si>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</si>
  <si>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</si>
  <si>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</si>
  <si>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</si>
  <si>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</si>
  <si>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</si>
  <si>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</si>
  <si>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</si>
  <si>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</si>
  <si>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</si>
  <si>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</si>
  <si>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</si>
  <si>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</si>
  <si>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</si>
  <si>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</si>
  <si>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</si>
  <si>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</si>
  <si>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</si>
  <si>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</si>
  <si>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</si>
  <si>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</si>
  <si>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</si>
  <si>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</si>
  <si>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</si>
  <si>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</si>
  <si>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</si>
  <si>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</si>
  <si>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</si>
  <si>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</si>
  <si>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</si>
  <si>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</si>
  <si>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</si>
  <si>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</si>
  <si>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</si>
  <si>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</si>
  <si>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</si>
  <si>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</si>
  <si>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</si>
  <si>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</si>
  <si>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</si>
  <si>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</si>
  <si>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</si>
  <si>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</si>
  <si>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</si>
  <si>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</si>
  <si>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</si>
  <si>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</si>
  <si>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</si>
  <si>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</si>
  <si>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</si>
  <si>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</si>
  <si>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</si>
  <si>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</si>
  <si>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</si>
  <si>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</si>
  <si>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</si>
  <si>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</si>
  <si>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</si>
  <si>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</si>
  <si>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</si>
  <si>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</si>
  <si>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</si>
  <si>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</si>
  <si>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</si>
  <si>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</si>
  <si>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</si>
  <si>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</si>
  <si>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</si>
  <si>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</si>
  <si>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</si>
  <si>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</si>
  <si>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</si>
  <si>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</si>
  <si>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</si>
  <si>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</si>
  <si>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</si>
  <si>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</si>
  <si>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</si>
  <si>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</si>
  <si>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</si>
  <si>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</si>
  <si>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</si>
  <si>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</si>
  <si>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</si>
  <si>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</si>
  <si>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</si>
  <si>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</si>
  <si>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</si>
  <si>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</si>
  <si>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</si>
  <si>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</si>
  <si>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</si>
  <si>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</si>
  <si>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</si>
  <si>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</si>
  <si>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</si>
  <si>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</si>
  <si>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</si>
  <si>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</si>
  <si>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</si>
  <si>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</si>
  <si>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</si>
  <si>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</si>
  <si>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</si>
  <si>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</si>
  <si>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</si>
  <si>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</si>
  <si>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</si>
  <si>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</si>
  <si>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</si>
  <si>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</si>
  <si>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</si>
  <si>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</si>
  <si>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</si>
  <si>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</si>
  <si>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</si>
  <si>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</si>
  <si>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</si>
  <si>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</si>
  <si>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</si>
  <si>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</si>
  <si>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</si>
  <si>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</si>
  <si>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</si>
  <si>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</si>
  <si>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</si>
  <si>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</si>
  <si>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</si>
  <si>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</si>
  <si>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</si>
  <si>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</si>
  <si>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</si>
  <si>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</si>
  <si>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</si>
  <si>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</si>
  <si>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</si>
  <si>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</si>
  <si>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</si>
  <si>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</si>
  <si>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</si>
  <si>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</si>
  <si>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</si>
  <si>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</si>
  <si>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</si>
  <si>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</si>
  <si>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</si>
  <si>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</si>
  <si>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</si>
  <si>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</si>
  <si>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</si>
  <si>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</si>
  <si>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</si>
  <si>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</si>
  <si>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</si>
  <si>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</si>
  <si>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</si>
  <si>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</si>
  <si>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</si>
  <si>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</si>
  <si>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</si>
  <si>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</si>
  <si>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</si>
  <si>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</si>
  <si>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</si>
  <si>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</si>
  <si>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</si>
  <si>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</si>
  <si>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</si>
  <si>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</si>
  <si>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</si>
  <si>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</si>
  <si>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</si>
  <si>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</si>
  <si>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</si>
  <si>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</si>
  <si>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</si>
  <si>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</si>
  <si>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</si>
  <si>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</si>
  <si>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</si>
  <si>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</si>
  <si>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</si>
  <si>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</si>
  <si>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</si>
  <si>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</si>
  <si>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</si>
  <si>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</si>
  <si>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</si>
  <si>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</si>
  <si>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</si>
  <si>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</si>
  <si>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</si>
  <si>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</si>
  <si>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</si>
  <si>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</si>
  <si>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</si>
  <si>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</si>
  <si>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</si>
  <si>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</si>
  <si>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</si>
  <si>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</si>
  <si>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</si>
  <si>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</si>
  <si>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</si>
  <si>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</si>
  <si>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</si>
  <si>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</si>
  <si>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</si>
  <si>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</si>
  <si>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</si>
  <si>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</si>
  <si>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</si>
  <si>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</si>
  <si>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</si>
  <si>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</si>
  <si>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</si>
  <si>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</si>
  <si>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</si>
  <si>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</si>
  <si>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</si>
  <si>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</si>
  <si>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</si>
  <si>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</si>
  <si>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</si>
  <si>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</si>
  <si>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</si>
  <si>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</si>
  <si>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</si>
  <si>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</si>
  <si>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</si>
  <si>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</si>
  <si>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</si>
  <si>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</si>
  <si>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</si>
  <si>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</si>
  <si>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</si>
  <si>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</si>
  <si>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</si>
  <si>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</si>
  <si>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</si>
  <si>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</si>
  <si>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</si>
  <si>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</si>
  <si>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</si>
  <si>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</si>
  <si>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</si>
  <si>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</si>
  <si>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</si>
  <si>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</si>
  <si>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</si>
  <si>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</si>
  <si>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</si>
  <si>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</si>
  <si>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</si>
  <si>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</si>
  <si>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</si>
  <si>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</si>
  <si>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</si>
  <si>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</si>
  <si>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</si>
  <si>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</si>
  <si>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</si>
  <si>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</si>
  <si>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</si>
  <si>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</si>
  <si>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</si>
  <si>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</si>
  <si>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</si>
  <si>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</si>
  <si>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</si>
  <si>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</si>
  <si>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</si>
  <si>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</si>
  <si>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</si>
  <si>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</si>
  <si>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</si>
  <si>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</si>
  <si>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</si>
  <si>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</si>
  <si>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</si>
  <si>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</si>
  <si>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</si>
  <si>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</si>
  <si>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</si>
  <si>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</si>
  <si>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</si>
  <si>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</si>
  <si>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</si>
  <si>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</si>
  <si>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</si>
  <si>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</si>
  <si>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</si>
  <si>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</si>
  <si>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</si>
  <si>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</si>
  <si>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</si>
  <si>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</si>
  <si>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</si>
  <si>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</si>
  <si>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</si>
  <si>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</si>
  <si>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</si>
  <si>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</si>
  <si>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</si>
  <si>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</si>
  <si>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</si>
  <si>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</si>
  <si>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</si>
  <si>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</si>
  <si>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</si>
  <si>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</si>
  <si>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</si>
  <si>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</si>
  <si>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</si>
  <si>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</si>
  <si>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</si>
  <si>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</si>
  <si>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</si>
  <si>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</si>
  <si>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</si>
  <si>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</si>
  <si>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</si>
  <si>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</si>
  <si>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</si>
  <si>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</si>
  <si>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</si>
  <si>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</si>
  <si>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</si>
  <si>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</si>
  <si>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</si>
  <si>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</si>
  <si>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</si>
  <si>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</si>
  <si>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</si>
  <si>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</si>
  <si>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</si>
  <si>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</si>
  <si>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</si>
  <si>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</si>
  <si>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</si>
  <si>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</si>
  <si>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</si>
  <si>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</si>
  <si>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</si>
  <si>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</si>
  <si>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</si>
  <si>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</si>
  <si>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</si>
  <si>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</si>
  <si>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</si>
  <si>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</si>
  <si>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</si>
  <si>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</si>
  <si>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</si>
  <si>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</si>
  <si>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</si>
  <si>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</si>
  <si>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</si>
  <si>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</si>
  <si>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</si>
  <si>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</si>
  <si>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</si>
  <si>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</si>
  <si>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</si>
  <si>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</si>
  <si>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</si>
  <si>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</si>
  <si>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</si>
  <si>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</si>
  <si>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</si>
  <si>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</si>
  <si>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</si>
  <si>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</si>
  <si>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</si>
  <si>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</si>
  <si>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</si>
  <si>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</si>
  <si>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</si>
  <si>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</si>
  <si>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</si>
  <si>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</si>
  <si>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</si>
  <si>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</si>
  <si>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</si>
  <si>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</si>
  <si>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</si>
  <si>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</si>
  <si>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</si>
  <si>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</si>
  <si>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</si>
  <si>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</si>
  <si>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</si>
  <si>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</si>
  <si>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</si>
  <si>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</si>
  <si>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</si>
  <si>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</si>
  <si>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</si>
  <si>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</si>
  <si>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</si>
  <si>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</si>
  <si>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</si>
  <si>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</si>
  <si>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</si>
  <si>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</si>
  <si>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</si>
  <si>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</si>
  <si>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</si>
  <si>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</si>
  <si>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</si>
  <si>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</si>
  <si>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</si>
  <si>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</si>
  <si>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</si>
  <si>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</si>
  <si>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</si>
  <si>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</si>
  <si>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</si>
  <si>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</si>
  <si>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</si>
  <si>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</si>
  <si>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</si>
  <si>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</si>
  <si>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</si>
  <si>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</si>
  <si>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</si>
  <si>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</si>
  <si>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</si>
  <si>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</si>
  <si>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</si>
  <si>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</si>
  <si>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</si>
  <si>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</si>
  <si>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</si>
  <si>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</si>
  <si>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</si>
  <si>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</si>
  <si>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</si>
  <si>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</si>
  <si>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</si>
  <si>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</si>
  <si>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</si>
  <si>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</si>
  <si>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</si>
  <si>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</si>
  <si>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</si>
  <si>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</si>
  <si>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</si>
  <si>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</si>
  <si>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</si>
  <si>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</si>
  <si>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</si>
  <si>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</si>
  <si>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</si>
  <si>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</si>
  <si>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</si>
  <si>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</si>
  <si>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</si>
  <si>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</si>
  <si>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</si>
  <si>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</si>
  <si>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</si>
  <si>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</si>
  <si>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</si>
  <si>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</si>
  <si>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</si>
  <si>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</si>
  <si>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</si>
  <si>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</si>
  <si>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</si>
  <si>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</si>
  <si>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</si>
  <si>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</si>
  <si>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</si>
  <si>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</si>
  <si>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</si>
  <si>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</si>
  <si>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</si>
  <si>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</si>
  <si>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</si>
  <si>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</si>
  <si>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</si>
  <si>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</si>
  <si>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</si>
  <si>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</si>
  <si>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</si>
  <si>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</si>
  <si>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</si>
  <si>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</si>
  <si>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</si>
  <si>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</si>
  <si>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</si>
  <si>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</si>
  <si>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</si>
  <si>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</si>
  <si>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</si>
  <si>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</si>
  <si>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</si>
  <si>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</si>
  <si>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</si>
  <si>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</si>
  <si>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</si>
  <si>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</si>
  <si>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</si>
  <si>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</si>
  <si>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</si>
  <si>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</si>
  <si>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</si>
  <si>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</si>
  <si>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</si>
  <si>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</si>
  <si>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</si>
  <si>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</si>
  <si>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</si>
  <si>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</si>
  <si>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</si>
  <si>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</si>
  <si>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</si>
  <si>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</si>
  <si>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</si>
  <si>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</si>
  <si>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</si>
  <si>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</si>
  <si>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</si>
  <si>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</si>
  <si>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</si>
  <si>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</si>
  <si>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</si>
  <si>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</si>
  <si>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</si>
  <si>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</si>
  <si>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</si>
  <si>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</si>
  <si>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</si>
  <si>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</si>
  <si>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</si>
  <si>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</si>
  <si>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</si>
  <si>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</si>
  <si>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</si>
  <si>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</si>
  <si>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</si>
  <si>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</si>
  <si>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</si>
  <si>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</si>
  <si>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</si>
  <si>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</si>
  <si>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</si>
  <si>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</si>
  <si>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</si>
  <si>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</si>
  <si>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</si>
  <si>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</si>
  <si>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</si>
  <si>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</si>
  <si>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</si>
  <si>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</si>
  <si>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</si>
  <si>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</si>
  <si>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</si>
  <si>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</si>
  <si>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</si>
  <si>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</si>
  <si>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</si>
  <si>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</si>
  <si>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</si>
  <si>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</si>
  <si>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</si>
  <si>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</si>
  <si>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</si>
  <si>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</si>
  <si>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</si>
  <si>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</si>
  <si>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</si>
  <si>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</si>
  <si>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</si>
  <si>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</si>
  <si>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</si>
  <si>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</si>
  <si>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</si>
  <si>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</si>
  <si>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</si>
  <si>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</si>
  <si>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</si>
  <si>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</si>
  <si>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</si>
  <si>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</si>
  <si>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</si>
  <si>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</si>
  <si>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</si>
  <si>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</si>
  <si>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</si>
  <si>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</si>
  <si>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</si>
  <si>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</si>
  <si>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</si>
  <si>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</si>
  <si>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</si>
  <si>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</si>
  <si>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</si>
  <si>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</si>
  <si>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</si>
  <si>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</si>
  <si>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</si>
  <si>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</si>
  <si>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</si>
  <si>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</si>
  <si>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</si>
  <si>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</si>
  <si>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</si>
  <si>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</si>
  <si>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</si>
  <si>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</si>
  <si>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</si>
  <si>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</si>
  <si>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</si>
  <si>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</si>
  <si>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</si>
  <si>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</si>
  <si>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</si>
  <si>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</si>
  <si>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</si>
  <si>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</si>
  <si>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</si>
  <si>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</si>
  <si>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</si>
  <si>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</si>
  <si>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</si>
  <si>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</si>
  <si>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</si>
  <si>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</si>
  <si>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</si>
  <si>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</si>
  <si>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</si>
  <si>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</si>
  <si>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</si>
  <si>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</si>
  <si>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</si>
  <si>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</si>
  <si>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</si>
  <si>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</si>
  <si>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</si>
  <si>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</si>
  <si>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</si>
  <si>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</si>
  <si>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</si>
  <si>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</si>
  <si>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</si>
  <si>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</si>
  <si>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</si>
  <si>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</si>
  <si>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</si>
  <si>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</si>
  <si>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</si>
  <si>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</si>
  <si>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</si>
  <si>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</si>
  <si>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</si>
  <si>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</si>
  <si>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</si>
  <si>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</si>
  <si>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</si>
  <si>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</si>
  <si>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</si>
  <si>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</si>
  <si>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</si>
  <si>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</si>
  <si>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</si>
  <si>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</si>
  <si>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</si>
  <si>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</si>
  <si>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</si>
  <si>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</si>
  <si>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</si>
  <si>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</si>
  <si>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</si>
  <si>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</si>
  <si>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</si>
  <si>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</si>
  <si>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</si>
  <si>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</si>
  <si>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</si>
  <si>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</si>
  <si>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</si>
  <si>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</si>
  <si>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</si>
  <si>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</si>
  <si>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</si>
  <si>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</si>
  <si>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</si>
  <si>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</si>
  <si>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</si>
  <si>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</si>
  <si>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</si>
  <si>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</si>
  <si>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</si>
  <si>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</si>
  <si>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</si>
  <si>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</si>
  <si>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</si>
  <si>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</si>
  <si>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</si>
  <si>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</si>
  <si>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</si>
  <si>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</si>
  <si>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</si>
  <si>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</si>
  <si>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</si>
  <si>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</si>
  <si>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</si>
  <si>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</si>
  <si>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</si>
  <si>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</si>
  <si>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</si>
  <si>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</si>
  <si>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</si>
  <si>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</si>
  <si>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</si>
  <si>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</si>
  <si>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</si>
  <si>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</si>
  <si>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</si>
  <si>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</si>
  <si>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</si>
  <si>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</si>
  <si>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</si>
  <si>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</si>
  <si>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</si>
  <si>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</si>
  <si>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</si>
  <si>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</si>
  <si>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</si>
  <si>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</si>
  <si>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</si>
  <si>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</si>
  <si>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</si>
  <si>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</si>
  <si>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</si>
  <si>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</si>
  <si>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</si>
  <si>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</si>
  <si>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</si>
  <si>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</si>
  <si>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</si>
  <si>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</si>
  <si>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</si>
  <si>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</si>
  <si>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</si>
  <si>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</si>
  <si>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</si>
  <si>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</si>
  <si>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</si>
  <si>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</si>
  <si>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</si>
  <si>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</si>
  <si>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</si>
  <si>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</si>
  <si>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</si>
  <si>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</si>
  <si>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</si>
  <si>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</si>
  <si>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</si>
  <si>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</si>
  <si>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</si>
  <si>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</si>
  <si>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</si>
  <si>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</si>
  <si>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</si>
  <si>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</si>
  <si>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</si>
  <si>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</si>
  <si>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</si>
  <si>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</si>
  <si>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</si>
  <si>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</si>
  <si>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</si>
  <si>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</si>
  <si>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</si>
  <si>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</si>
  <si>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</si>
  <si>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</si>
  <si>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</si>
  <si>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</si>
  <si>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</si>
  <si>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</si>
  <si>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</si>
  <si>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</si>
  <si>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</si>
  <si>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</si>
  <si>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</si>
  <si>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</si>
  <si>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</si>
  <si>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</si>
  <si>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</si>
  <si>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</si>
  <si>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</si>
  <si>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</si>
  <si>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</si>
  <si>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</si>
  <si>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</si>
  <si>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</si>
  <si>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</si>
  <si>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</si>
  <si>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</si>
  <si>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</si>
  <si>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</si>
  <si>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</si>
  <si>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</si>
  <si>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</si>
  <si>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</si>
  <si>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</si>
  <si>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</si>
  <si>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</si>
  <si>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</si>
  <si>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</si>
  <si>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</si>
  <si>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</si>
  <si>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</si>
  <si>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</si>
  <si>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</si>
  <si>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</si>
  <si>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</si>
  <si>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</si>
  <si>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</si>
  <si>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</si>
  <si>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</si>
  <si>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</si>
  <si>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</si>
  <si>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</si>
  <si>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</si>
  <si>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</si>
  <si>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</si>
  <si>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</si>
  <si>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</si>
  <si>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</si>
  <si>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</si>
  <si>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</si>
  <si>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</si>
  <si>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</si>
  <si>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</si>
  <si>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</si>
  <si>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</si>
  <si>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</si>
  <si>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</si>
  <si>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</si>
  <si>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</si>
  <si>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</si>
  <si>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</si>
  <si>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</si>
  <si>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</si>
  <si>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</si>
  <si>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</si>
  <si>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</si>
  <si>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</si>
  <si>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</si>
  <si>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</si>
  <si>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</si>
  <si>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</si>
  <si>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</si>
  <si>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</si>
  <si>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</si>
  <si>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</si>
  <si>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</si>
  <si>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</si>
  <si>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</si>
  <si>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</si>
  <si>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</si>
  <si>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</si>
  <si>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</si>
  <si>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</si>
  <si>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</si>
  <si>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</si>
  <si>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</si>
  <si>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</si>
  <si>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</si>
  <si>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</si>
  <si>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</si>
  <si>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</si>
  <si>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</si>
  <si>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</si>
  <si>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</si>
  <si>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</si>
  <si>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</si>
  <si>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</si>
  <si>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</si>
  <si>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</si>
  <si>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</si>
  <si>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</si>
  <si>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</si>
  <si>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</si>
  <si>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</si>
  <si>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</si>
  <si>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</si>
  <si>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</si>
  <si>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</si>
  <si>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</si>
  <si>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</si>
  <si>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</si>
  <si>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</si>
  <si>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</si>
  <si>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</si>
  <si>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</si>
  <si>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</si>
  <si>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</si>
  <si>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</si>
  <si>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</si>
  <si>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</si>
  <si>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</si>
  <si>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</si>
  <si>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</si>
  <si>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</si>
  <si>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</si>
  <si>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</si>
  <si>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</si>
  <si>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</si>
  <si>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</si>
  <si>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</si>
  <si>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</si>
  <si>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</si>
  <si>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</si>
  <si>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</si>
  <si>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</si>
  <si>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</si>
  <si>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</si>
  <si>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</si>
  <si>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</si>
  <si>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</si>
  <si>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</si>
  <si>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</si>
  <si>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</si>
  <si>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</si>
  <si>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</si>
  <si>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</si>
  <si>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</si>
  <si>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</si>
  <si>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</si>
  <si>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</si>
  <si>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</si>
  <si>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</si>
  <si>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</si>
  <si>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</si>
  <si>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</si>
  <si>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</si>
  <si>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</si>
  <si>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</si>
  <si>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</si>
  <si>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</si>
  <si>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</si>
  <si>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</si>
  <si>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</si>
  <si>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</si>
  <si>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</si>
  <si>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</si>
  <si>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</si>
  <si>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</si>
  <si>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</si>
  <si>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</si>
  <si>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</si>
  <si>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</si>
  <si>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</si>
  <si>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</si>
  <si>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</si>
  <si>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</si>
  <si>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</si>
  <si>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</si>
  <si>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</si>
  <si>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</si>
  <si>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</si>
  <si>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</si>
  <si>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</si>
  <si>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</si>
  <si>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</si>
  <si>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</si>
  <si>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</si>
  <si>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</si>
  <si>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</si>
  <si>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</si>
  <si>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</si>
  <si>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</si>
  <si>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</si>
  <si>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</si>
  <si>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</si>
  <si>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</si>
  <si>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</si>
  <si>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</si>
  <si>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</si>
  <si>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</si>
  <si>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</si>
  <si>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</si>
  <si>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</si>
  <si>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</si>
  <si>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</si>
  <si>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</si>
  <si>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</si>
  <si>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</si>
  <si>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</si>
  <si>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</si>
  <si>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</si>
  <si>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</si>
  <si>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</si>
  <si>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</si>
  <si>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</si>
  <si>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</si>
  <si>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</si>
  <si>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</si>
  <si>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</si>
  <si>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</si>
  <si>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</si>
  <si>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</si>
  <si>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</si>
  <si>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</si>
  <si>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</si>
  <si>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</si>
  <si>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</si>
  <si>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</si>
  <si>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</si>
  <si>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</si>
  <si>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</si>
  <si>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</si>
  <si>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</si>
  <si>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</si>
  <si>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</si>
  <si>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</si>
  <si>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</si>
  <si>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</si>
  <si>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</si>
  <si>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</si>
  <si>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</si>
  <si>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</si>
  <si>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</si>
  <si>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</si>
  <si>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</si>
  <si>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</si>
  <si>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</si>
  <si>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</si>
  <si>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</si>
  <si>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</si>
  <si>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</si>
  <si>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</si>
  <si>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</si>
  <si>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</si>
  <si>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</si>
  <si>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</si>
  <si>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</si>
  <si>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</si>
  <si>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</si>
  <si>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</si>
  <si>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</si>
  <si>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</si>
  <si>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</si>
  <si>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</si>
  <si>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</si>
  <si>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</si>
  <si>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</si>
  <si>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</si>
  <si>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</si>
  <si>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</si>
  <si>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</si>
  <si>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</si>
  <si>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</si>
  <si>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</si>
  <si>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</si>
  <si>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</si>
  <si>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</si>
  <si>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</si>
  <si>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</si>
  <si>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</si>
  <si>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</si>
  <si>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</si>
  <si>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</si>
  <si>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</si>
  <si>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</si>
  <si>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</si>
  <si>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</si>
  <si>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</si>
  <si>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</si>
  <si>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</si>
  <si>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</si>
  <si>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</si>
  <si>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</si>
  <si>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</si>
  <si>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</si>
  <si>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</si>
  <si>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</si>
  <si>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</si>
  <si>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</si>
  <si>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</si>
  <si>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</si>
  <si>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</si>
  <si>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</si>
  <si>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</si>
  <si>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</si>
  <si>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</si>
  <si>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</si>
  <si>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</si>
  <si>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</si>
  <si>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</si>
  <si>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</si>
  <si>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</si>
  <si>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</si>
  <si>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</si>
  <si>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</si>
  <si>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</si>
  <si>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</si>
  <si>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</si>
  <si>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</si>
  <si>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</si>
  <si>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</si>
  <si>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</si>
  <si>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</si>
  <si>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</si>
  <si>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</si>
  <si>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</si>
  <si>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</si>
  <si>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</si>
  <si>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</si>
  <si>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</si>
  <si>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</si>
  <si>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</si>
  <si>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</si>
  <si>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</si>
  <si>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</si>
  <si>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</si>
  <si>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</si>
  <si>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</si>
  <si>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</si>
  <si>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</si>
  <si>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</si>
  <si>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</si>
  <si>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</si>
  <si>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</si>
  <si>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</si>
  <si>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</si>
  <si>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</si>
  <si>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</si>
  <si>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</si>
  <si>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</si>
  <si>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</si>
  <si>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</si>
  <si>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</si>
  <si>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</si>
  <si>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</si>
  <si>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</si>
  <si>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</si>
  <si>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</si>
  <si>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</si>
  <si>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</si>
  <si>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</si>
  <si>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</si>
  <si>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</si>
  <si>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</si>
  <si>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</si>
  <si>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</si>
  <si>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</si>
  <si>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</si>
  <si>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</si>
  <si>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</si>
  <si>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</si>
  <si>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</si>
  <si>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</si>
  <si>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</si>
  <si>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</si>
  <si>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</si>
  <si>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</si>
  <si>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</si>
  <si>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</si>
  <si>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</si>
  <si>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</si>
  <si>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</si>
  <si>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</si>
  <si>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</si>
  <si>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</si>
  <si>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</si>
  <si>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</si>
  <si>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</si>
  <si>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</si>
  <si>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</si>
  <si>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</si>
  <si>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</si>
  <si>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</si>
  <si>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</si>
  <si>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</si>
  <si>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</si>
  <si>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</si>
  <si>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</si>
  <si>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</si>
  <si>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</si>
  <si>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</si>
  <si>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</si>
  <si>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</si>
  <si>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</si>
  <si>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</si>
  <si>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</si>
  <si>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</si>
  <si>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</si>
  <si>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</si>
  <si>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</si>
  <si>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</si>
  <si>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</si>
  <si>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</si>
  <si>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</si>
  <si>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</si>
  <si>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</si>
  <si>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</si>
  <si>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</si>
  <si>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</si>
  <si>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</si>
  <si>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</si>
  <si>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</si>
  <si>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</si>
  <si>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</si>
  <si>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</si>
  <si>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</si>
  <si>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</si>
  <si>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</si>
  <si>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</si>
  <si>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</si>
  <si>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</si>
  <si>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</si>
  <si>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</si>
  <si>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</si>
  <si>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</si>
  <si>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</si>
  <si>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</si>
  <si>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</si>
  <si>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</si>
  <si>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</si>
  <si>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</si>
  <si>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</si>
  <si>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</si>
  <si>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</si>
  <si>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</si>
  <si>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</si>
  <si>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</si>
  <si>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</si>
  <si>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</si>
  <si>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</si>
  <si>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</si>
  <si>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</si>
  <si>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</si>
  <si>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</si>
  <si>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</si>
  <si>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</si>
  <si>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</si>
  <si>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</si>
  <si>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</si>
  <si>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</si>
  <si>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</si>
  <si>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</si>
  <si>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</si>
  <si>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</si>
  <si>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</si>
  <si>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</si>
  <si>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</si>
  <si>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</si>
  <si>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</si>
  <si>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</si>
  <si>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</si>
  <si>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</si>
  <si>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</si>
  <si>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</si>
  <si>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</si>
  <si>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</si>
  <si>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</si>
  <si>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</si>
  <si>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</si>
  <si>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</si>
  <si>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</si>
  <si>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</si>
  <si>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</si>
  <si>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</si>
  <si>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</si>
  <si>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</si>
  <si>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</si>
  <si>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</si>
  <si>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</si>
  <si>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</si>
  <si>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</si>
  <si>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</si>
  <si>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</si>
  <si>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</si>
  <si>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</si>
  <si>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</si>
  <si>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</si>
  <si>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</si>
  <si>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</si>
  <si>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</si>
  <si>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</si>
  <si>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</si>
  <si>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</si>
  <si>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</si>
  <si>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</si>
  <si>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</si>
  <si>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</si>
  <si>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</si>
  <si>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</si>
  <si>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</si>
  <si>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</si>
  <si>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</si>
  <si>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</si>
  <si>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</si>
  <si>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</si>
  <si>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</si>
  <si>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</si>
  <si>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</si>
  <si>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</si>
  <si>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</si>
  <si>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</si>
  <si>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</si>
  <si>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</si>
  <si>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</si>
  <si>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</si>
  <si>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</si>
  <si>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</si>
  <si>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</si>
  <si>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</si>
  <si>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</si>
  <si>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</si>
  <si>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</si>
  <si>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</si>
  <si>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</si>
  <si>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</si>
  <si>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</si>
  <si>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</si>
  <si>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</si>
  <si>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</si>
  <si>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</si>
  <si>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</si>
  <si>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</si>
  <si>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</si>
  <si>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</si>
  <si>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</si>
  <si>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</si>
  <si>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</si>
  <si>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</si>
  <si>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</si>
  <si>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</si>
  <si>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</si>
  <si>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</si>
  <si>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</si>
  <si>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</si>
  <si>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</si>
  <si>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</si>
  <si>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</si>
  <si>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</si>
  <si>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</si>
  <si>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</si>
  <si>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</si>
  <si>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</si>
  <si>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</si>
  <si>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</si>
  <si>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</si>
  <si>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</si>
  <si>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</si>
  <si>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</si>
  <si>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</si>
  <si>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</si>
  <si>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</si>
  <si>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</si>
  <si>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</si>
  <si>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</si>
  <si>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</si>
  <si>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</si>
  <si>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</si>
  <si>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</si>
  <si>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</si>
  <si>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</si>
  <si>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</si>
  <si>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</si>
  <si>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</si>
  <si>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</si>
  <si>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</si>
  <si>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</si>
  <si>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</si>
  <si>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</si>
  <si>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</si>
  <si>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</si>
  <si>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</si>
  <si>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</si>
  <si>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</si>
  <si>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</si>
  <si>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</si>
  <si>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</si>
  <si>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</si>
  <si>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</si>
  <si>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</si>
  <si>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</si>
  <si>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</si>
  <si>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</si>
  <si>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</si>
  <si>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</si>
  <si>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</si>
  <si>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</si>
  <si>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</si>
  <si>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</si>
  <si>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</si>
  <si>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</si>
  <si>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</si>
  <si>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</si>
  <si>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</si>
  <si>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</si>
  <si>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</si>
  <si>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</si>
  <si>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</si>
  <si>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</si>
  <si>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</si>
  <si>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</si>
  <si>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</si>
  <si>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</si>
  <si>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</si>
  <si>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</si>
  <si>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</si>
  <si>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</si>
  <si>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</si>
  <si>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</si>
  <si>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</si>
  <si>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</si>
  <si>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</si>
  <si>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</si>
  <si>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</si>
  <si>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</si>
  <si>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</si>
  <si>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</si>
  <si>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</si>
  <si>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</si>
  <si>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</si>
  <si>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</si>
  <si>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</si>
  <si>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</si>
  <si>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</si>
  <si>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</si>
  <si>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</si>
  <si>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</si>
  <si>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</si>
  <si>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</si>
  <si>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</si>
  <si>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</si>
  <si>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</si>
  <si>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</si>
  <si>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</si>
  <si>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</si>
  <si>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</si>
  <si>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</si>
  <si>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</si>
  <si>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</si>
  <si>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</si>
  <si>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</si>
  <si>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</si>
  <si>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</si>
  <si>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</si>
  <si>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</si>
  <si>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</si>
  <si>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</si>
  <si>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</si>
  <si>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</si>
  <si>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</si>
  <si>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</si>
  <si>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</si>
  <si>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</si>
  <si>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</si>
  <si>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</si>
  <si>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</si>
  <si>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</si>
  <si>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</si>
  <si>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</si>
  <si>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</si>
  <si>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</si>
  <si>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</si>
  <si>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</si>
  <si>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</si>
  <si>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</si>
  <si>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</si>
  <si>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</si>
  <si>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</si>
  <si>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</si>
  <si>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</si>
  <si>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</si>
  <si>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</si>
  <si>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</si>
  <si>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</si>
  <si>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</si>
  <si>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</si>
  <si>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</si>
  <si>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</si>
  <si>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</si>
  <si>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</si>
  <si>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</si>
  <si>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</si>
  <si>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</si>
  <si>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</si>
  <si>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</si>
  <si>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</si>
  <si>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</si>
  <si>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</si>
  <si>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</si>
  <si>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</si>
  <si>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</si>
  <si>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</si>
  <si>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</si>
  <si>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</si>
  <si>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</si>
  <si>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</si>
  <si>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</si>
  <si>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</si>
  <si>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</si>
  <si>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</si>
  <si>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</si>
  <si>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</si>
  <si>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</si>
  <si>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</si>
  <si>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</si>
  <si>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</si>
  <si>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</si>
  <si>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</si>
  <si>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</si>
  <si>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</si>
  <si>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</si>
  <si>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</si>
  <si>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</si>
  <si>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</si>
  <si>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</si>
  <si>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</si>
  <si>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</si>
  <si>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</si>
  <si>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</si>
  <si>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</si>
  <si>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</si>
  <si>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</si>
  <si>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</si>
  <si>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</si>
  <si>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</si>
  <si>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</si>
  <si>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</si>
  <si>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</si>
  <si>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</si>
  <si>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</si>
  <si>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</si>
  <si>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</si>
  <si>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</si>
  <si>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</si>
  <si>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</si>
  <si>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</si>
  <si>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</si>
  <si>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</si>
  <si>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</si>
  <si>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</si>
  <si>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</si>
  <si>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</si>
  <si>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</si>
  <si>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</si>
  <si>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</si>
  <si>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</si>
  <si>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</si>
  <si>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</si>
  <si>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</si>
  <si>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</si>
  <si>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</si>
  <si>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</si>
  <si>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</si>
  <si>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</si>
  <si>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</si>
  <si>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</si>
  <si>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</si>
  <si>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</si>
  <si>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</si>
  <si>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</si>
  <si>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</si>
  <si>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</si>
  <si>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</si>
  <si>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</si>
  <si>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</si>
  <si>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</si>
  <si>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</si>
  <si>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</si>
  <si>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</si>
  <si>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</si>
  <si>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</si>
  <si>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</si>
  <si>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</si>
  <si>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</si>
  <si>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</si>
  <si>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</si>
  <si>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</si>
  <si>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</si>
  <si>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</si>
  <si>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</si>
  <si>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</si>
  <si>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</si>
  <si>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</si>
  <si>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</si>
  <si>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</si>
  <si>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</si>
  <si>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</si>
  <si>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</si>
  <si>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</si>
  <si>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</si>
  <si>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</si>
  <si>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</si>
  <si>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</si>
  <si>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</si>
  <si>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</si>
  <si>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</si>
  <si>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</si>
  <si>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</si>
  <si>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</si>
  <si>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</si>
  <si>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</si>
  <si>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</si>
  <si>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</si>
  <si>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</si>
  <si>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</si>
  <si>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</si>
  <si>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</si>
  <si>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</si>
  <si>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</si>
  <si>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</si>
  <si>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</si>
  <si>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</si>
  <si>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</si>
  <si>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</si>
  <si>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</si>
  <si>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</si>
  <si>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</si>
  <si>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</si>
  <si>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</si>
  <si>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</si>
  <si>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</si>
  <si>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</si>
  <si>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</si>
  <si>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</si>
  <si>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</si>
  <si>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</si>
  <si>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</si>
  <si>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</si>
  <si>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</si>
  <si>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</si>
  <si>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</si>
  <si>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</si>
  <si>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</si>
  <si>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</si>
  <si>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</si>
  <si>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</si>
  <si>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</si>
  <si>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</si>
  <si>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</si>
  <si>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</si>
  <si>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</si>
  <si>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</si>
  <si>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</si>
  <si>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</si>
  <si>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</si>
  <si>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</si>
  <si>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</si>
  <si>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</si>
  <si>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</si>
  <si>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</si>
  <si>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</si>
  <si>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</si>
  <si>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</si>
  <si>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</si>
  <si>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</si>
  <si>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</si>
  <si>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</si>
  <si>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</si>
  <si>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</si>
  <si>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</si>
  <si>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</si>
  <si>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</si>
  <si>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</si>
  <si>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</si>
  <si>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</si>
  <si>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</si>
  <si>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</si>
  <si>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</si>
  <si>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</si>
  <si>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</si>
  <si>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</si>
  <si>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</si>
  <si>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</si>
  <si>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</si>
  <si>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</si>
  <si>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</si>
  <si>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</si>
  <si>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</si>
  <si>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</si>
  <si>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</si>
  <si>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</si>
  <si>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</si>
  <si>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</si>
  <si>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</si>
  <si>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</si>
  <si>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</si>
  <si>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</si>
  <si>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</si>
  <si>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</si>
  <si>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</si>
  <si>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</si>
  <si>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</si>
  <si>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</si>
  <si>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</si>
  <si>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</si>
  <si>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</si>
  <si>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</si>
  <si>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</si>
  <si>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</si>
  <si>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</si>
  <si>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</si>
  <si>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</si>
  <si>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</si>
  <si>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</si>
  <si>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</si>
  <si>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</si>
  <si>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</si>
  <si>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</si>
  <si>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</si>
  <si>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</si>
  <si>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</si>
  <si>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</si>
  <si>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</si>
  <si>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</si>
  <si>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</si>
  <si>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</si>
  <si>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</si>
  <si>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</si>
  <si>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</si>
  <si>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</si>
  <si>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</si>
  <si>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</si>
  <si>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</si>
  <si>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</si>
  <si>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</si>
  <si>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</si>
  <si>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</si>
  <si>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</si>
  <si>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</si>
  <si>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</si>
  <si>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</si>
  <si>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</si>
  <si>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</si>
  <si>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</si>
  <si>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</si>
  <si>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</si>
  <si>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</si>
  <si>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</si>
  <si>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</si>
  <si>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</si>
  <si>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</si>
  <si>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</si>
  <si>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</si>
  <si>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</si>
  <si>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</si>
  <si>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</si>
  <si>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</si>
  <si>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</si>
  <si>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</si>
  <si>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</si>
  <si>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</si>
  <si>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</si>
  <si>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</si>
  <si>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</si>
  <si>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</si>
  <si>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</si>
  <si>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</si>
  <si>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</si>
  <si>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</si>
  <si>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</si>
  <si>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</si>
  <si>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</si>
  <si>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</si>
  <si>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</si>
  <si>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</si>
  <si>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</si>
  <si>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</si>
  <si>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</si>
  <si>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</si>
  <si>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</si>
  <si>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</si>
  <si>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</si>
  <si>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</si>
  <si>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</si>
  <si>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</si>
  <si>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</si>
  <si>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</si>
  <si>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</si>
  <si>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</si>
  <si>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</si>
  <si>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</si>
  <si>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</si>
  <si>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</si>
  <si>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</si>
  <si>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</si>
  <si>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</si>
  <si>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</si>
  <si>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</si>
  <si>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</si>
  <si>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</si>
  <si>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</si>
  <si>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</si>
  <si>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</si>
  <si>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</si>
  <si>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</si>
  <si>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</si>
  <si>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</si>
  <si>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</si>
  <si>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</si>
  <si>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</si>
  <si>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</si>
  <si>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</si>
  <si>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</si>
  <si>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</si>
  <si>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</si>
  <si>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</si>
  <si>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</si>
  <si>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</si>
  <si>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</si>
  <si>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</si>
  <si>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</si>
  <si>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</si>
  <si>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</si>
  <si>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</si>
  <si>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</si>
  <si>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</si>
  <si>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</si>
  <si>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</si>
  <si>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</si>
  <si>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</si>
  <si>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</si>
  <si>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</si>
  <si>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</si>
  <si>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</si>
  <si>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</si>
  <si>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</si>
  <si>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</si>
  <si>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</si>
  <si>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</si>
  <si>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</si>
  <si>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</si>
  <si>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</si>
  <si>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</si>
  <si>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</si>
  <si>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</si>
  <si>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</si>
  <si>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</si>
  <si>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</si>
  <si>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</si>
  <si>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</si>
  <si>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</si>
  <si>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</si>
  <si>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</si>
  <si>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</si>
  <si>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</si>
  <si>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</si>
  <si>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</si>
  <si>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</si>
  <si>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</si>
  <si>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</si>
  <si>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</si>
  <si>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</si>
  <si>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</si>
  <si>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</si>
  <si>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</si>
  <si>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</si>
  <si>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</si>
  <si>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</si>
  <si>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</si>
  <si>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</si>
  <si>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</si>
  <si>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</si>
  <si>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</si>
  <si>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</si>
  <si>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</si>
  <si>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</si>
  <si>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</si>
  <si>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</si>
  <si>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</si>
  <si>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</si>
  <si>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</si>
  <si>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</si>
  <si>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</si>
  <si>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</si>
  <si>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</si>
  <si>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</si>
  <si>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</si>
  <si>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</si>
  <si>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</si>
  <si>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</si>
  <si>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</si>
  <si>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</si>
  <si>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</si>
  <si>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</si>
  <si>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</si>
  <si>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</si>
  <si>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</si>
  <si>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</si>
  <si>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</si>
  <si>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</si>
  <si>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</si>
  <si>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</si>
  <si>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</si>
  <si>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</si>
  <si>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</si>
  <si>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</si>
  <si>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</si>
  <si>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</si>
  <si>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</si>
  <si>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</si>
  <si>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</si>
  <si>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</si>
  <si>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</si>
  <si>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</si>
  <si>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</si>
  <si>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</si>
  <si>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</si>
  <si>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</si>
  <si>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</si>
  <si>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</si>
  <si>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</si>
  <si>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</si>
  <si>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</si>
  <si>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</si>
  <si>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</si>
  <si>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</si>
  <si>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</si>
  <si>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</si>
  <si>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</si>
  <si>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</si>
  <si>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</si>
  <si>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</si>
  <si>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</si>
  <si>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</si>
  <si>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</si>
  <si>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</si>
  <si>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</si>
  <si>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</si>
  <si>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</si>
  <si>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</si>
  <si>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</si>
  <si>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</si>
  <si>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</si>
  <si>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</si>
  <si>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</si>
  <si>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</si>
  <si>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</si>
  <si>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</si>
  <si>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</si>
  <si>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</si>
  <si>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</si>
  <si>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</si>
  <si>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</si>
  <si>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</si>
  <si>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</si>
  <si>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</si>
  <si>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</si>
  <si>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</si>
  <si>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</si>
  <si>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</si>
  <si>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</si>
  <si>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</si>
  <si>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</si>
  <si>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</si>
  <si>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</si>
  <si>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</si>
  <si>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</si>
  <si>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</si>
  <si>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</si>
  <si>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</si>
  <si>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</si>
  <si>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</si>
  <si>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</si>
  <si>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</si>
  <si>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</si>
  <si>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</si>
  <si>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</si>
  <si>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</si>
  <si>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</si>
  <si>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</si>
  <si>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</si>
  <si>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</si>
  <si>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</si>
  <si>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</si>
  <si>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</si>
  <si>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</si>
  <si>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</si>
  <si>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</si>
  <si>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</si>
  <si>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</si>
  <si>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</si>
  <si>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</si>
  <si>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</si>
  <si>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</si>
  <si>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</si>
  <si>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</si>
  <si>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</si>
  <si>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</si>
  <si>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</si>
  <si>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</si>
  <si>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</si>
  <si>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</si>
  <si>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</si>
  <si>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</si>
  <si>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</si>
  <si>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</si>
  <si>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</si>
  <si>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</si>
  <si>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</si>
  <si>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</si>
  <si>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</si>
  <si>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</si>
  <si>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</si>
  <si>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</si>
  <si>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</si>
  <si>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</si>
  <si>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</si>
  <si>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</si>
  <si>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</si>
  <si>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</si>
  <si>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</si>
  <si>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</si>
  <si>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</si>
  <si>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</si>
  <si>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</si>
  <si>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</si>
  <si>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</si>
  <si>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</si>
  <si>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</si>
  <si>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</si>
  <si>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</si>
  <si>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</si>
  <si>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</si>
  <si>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</si>
  <si>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</si>
  <si>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</si>
  <si>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</si>
  <si>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</si>
  <si>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</si>
  <si>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</si>
  <si>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</si>
  <si>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</si>
  <si>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</si>
  <si>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</si>
  <si>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</si>
  <si>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</si>
  <si>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</si>
  <si>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</si>
  <si>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</si>
  <si>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</si>
  <si>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</si>
  <si>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</si>
  <si>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</si>
  <si>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</si>
  <si>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</si>
  <si>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</si>
  <si>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</si>
  <si>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</si>
  <si>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</si>
  <si>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</si>
  <si>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</si>
  <si>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</si>
  <si>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</si>
  <si>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</si>
  <si>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</si>
  <si>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</si>
  <si>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</si>
  <si>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</si>
  <si>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</si>
  <si>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</si>
  <si>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</si>
  <si>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</si>
  <si>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</si>
  <si>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</si>
  <si>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</si>
  <si>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</si>
  <si>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</si>
  <si>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</si>
  <si>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</si>
  <si>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</si>
  <si>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</si>
  <si>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</si>
  <si>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</si>
  <si>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</si>
  <si>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</si>
  <si>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</si>
  <si>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</si>
  <si>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</si>
  <si>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</si>
  <si>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</si>
  <si>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</si>
  <si>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</si>
  <si>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</si>
  <si>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</si>
  <si>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</si>
  <si>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</si>
  <si>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</si>
  <si>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</si>
  <si>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</si>
  <si>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</si>
  <si>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</si>
  <si>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</si>
  <si>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</si>
  <si>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</si>
  <si>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</si>
  <si>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</si>
  <si>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</si>
  <si>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</si>
  <si>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</si>
  <si>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</si>
  <si>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</si>
  <si>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</si>
  <si>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</si>
  <si>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</si>
  <si>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</si>
  <si>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</si>
  <si>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</si>
  <si>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</si>
  <si>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</si>
  <si>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</si>
  <si>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</si>
  <si>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</si>
  <si>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</si>
  <si>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</si>
  <si>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</si>
  <si>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</si>
  <si>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</si>
  <si>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</si>
  <si>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</si>
  <si>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</si>
  <si>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</si>
  <si>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</si>
  <si>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</si>
  <si>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</si>
  <si>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</si>
  <si>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</si>
  <si>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</si>
  <si>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</si>
  <si>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</si>
  <si>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</si>
  <si>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</si>
  <si>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</si>
  <si>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</si>
  <si>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</si>
  <si>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</si>
  <si>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</si>
  <si>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</si>
  <si>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</si>
  <si>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</si>
  <si>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</si>
  <si>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</si>
  <si>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</si>
  <si>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</si>
  <si>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</si>
  <si>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</si>
  <si>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</si>
  <si>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</si>
  <si>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</si>
  <si>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</si>
  <si>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</si>
  <si>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</si>
  <si>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</si>
  <si>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</si>
  <si>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</si>
  <si>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</si>
  <si>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</si>
  <si>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</si>
  <si>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</si>
  <si>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</si>
  <si>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</si>
  <si>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</si>
  <si>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</si>
  <si>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</si>
  <si>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</si>
  <si>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</si>
  <si>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</si>
  <si>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</si>
  <si>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</si>
  <si>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</si>
  <si>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</si>
  <si>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</si>
  <si>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</si>
  <si>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</si>
  <si>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</si>
  <si>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</si>
  <si>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</si>
  <si>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</si>
  <si>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</si>
  <si>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</si>
  <si>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</si>
  <si>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</si>
  <si>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</si>
  <si>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</si>
  <si>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</si>
  <si>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</si>
  <si>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</si>
  <si>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</si>
  <si>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</si>
  <si>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</si>
  <si>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</si>
  <si>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</si>
  <si>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</si>
  <si>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</si>
  <si>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</si>
  <si>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</si>
  <si>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</si>
  <si>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</si>
  <si>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</si>
  <si>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</si>
  <si>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</si>
  <si>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</si>
  <si>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</si>
  <si>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</si>
  <si>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</si>
  <si>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</si>
  <si>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</si>
  <si>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</si>
  <si>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</si>
  <si>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</si>
  <si>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</si>
  <si>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</si>
  <si>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</si>
  <si>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</si>
  <si>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</si>
  <si>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</si>
  <si>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</si>
  <si>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</si>
  <si>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</si>
  <si>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</si>
  <si>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</si>
  <si>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</si>
  <si>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</si>
  <si>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</si>
  <si>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</si>
  <si>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</si>
  <si>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</si>
  <si>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</si>
  <si>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</si>
  <si>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</si>
  <si>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</si>
  <si>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</si>
  <si>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</si>
  <si>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</si>
  <si>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</si>
  <si>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</si>
  <si>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</si>
  <si>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</si>
  <si>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</si>
  <si>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</si>
  <si>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</si>
  <si>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</si>
  <si>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</si>
  <si>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</si>
  <si>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</si>
  <si>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</si>
  <si>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</si>
  <si>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</si>
  <si>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</si>
  <si>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</si>
  <si>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</si>
  <si>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</si>
  <si>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</si>
  <si>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</si>
  <si>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</si>
  <si>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</si>
  <si>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</si>
  <si>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</si>
  <si>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</si>
  <si>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</si>
  <si>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</si>
  <si>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</si>
  <si>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</si>
  <si>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</si>
  <si>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</si>
  <si>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</si>
  <si>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</si>
  <si>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</si>
  <si>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</si>
  <si>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</si>
  <si>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</si>
  <si>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</si>
  <si>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</si>
  <si>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</si>
  <si>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</si>
  <si>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</si>
  <si>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</si>
  <si>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</si>
  <si>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</si>
  <si>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</si>
  <si>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</si>
  <si>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</si>
  <si>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</si>
  <si>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</si>
  <si>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</si>
  <si>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</si>
  <si>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</si>
  <si>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</si>
  <si>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</si>
  <si>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</si>
  <si>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</si>
  <si>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</si>
  <si>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</si>
  <si>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</si>
  <si>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</si>
  <si>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</si>
  <si>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</si>
  <si>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</si>
  <si>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</si>
  <si>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</si>
  <si>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</si>
  <si>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</si>
  <si>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</si>
  <si>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</si>
  <si>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</si>
  <si>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</si>
  <si>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</si>
  <si>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</si>
  <si>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</si>
  <si>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</si>
  <si>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</si>
  <si>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</si>
  <si>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</si>
  <si>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</si>
  <si>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</si>
  <si>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</si>
  <si>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</si>
  <si>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</si>
  <si>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</si>
  <si>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</si>
  <si>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</si>
  <si>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</si>
  <si>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</si>
  <si>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</si>
  <si>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</si>
  <si>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</si>
  <si>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</si>
  <si>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</si>
  <si>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</si>
  <si>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</si>
  <si>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</si>
  <si>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</si>
  <si>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</si>
  <si>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</si>
  <si>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</si>
  <si>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</si>
  <si>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</si>
  <si>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</si>
  <si>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</si>
  <si>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</si>
  <si>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</si>
  <si>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</si>
  <si>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</si>
  <si>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</si>
  <si>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</si>
  <si>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</si>
  <si>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</si>
  <si>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</si>
  <si>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</si>
  <si>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</si>
  <si>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</si>
  <si>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</si>
  <si>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</si>
  <si>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</si>
  <si>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</si>
  <si>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</si>
  <si>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</si>
  <si>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</si>
  <si>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</si>
  <si>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</si>
  <si>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</si>
  <si>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</si>
  <si>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</si>
  <si>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</si>
  <si>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</si>
  <si>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</si>
  <si>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</si>
  <si>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</si>
  <si>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</si>
  <si>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</si>
  <si>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</si>
  <si>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</si>
  <si>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</si>
  <si>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</si>
  <si>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</si>
  <si>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</si>
  <si>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</si>
  <si>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</si>
  <si>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</si>
  <si>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</si>
  <si>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</si>
  <si>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</si>
  <si>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</si>
  <si>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</si>
  <si>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</si>
  <si>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</si>
  <si>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</si>
  <si>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</si>
  <si>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</si>
  <si>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</si>
  <si>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</si>
  <si>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</si>
  <si>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</si>
  <si>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</si>
  <si>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</si>
  <si>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</si>
  <si>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</si>
  <si>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</si>
  <si>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</si>
  <si>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</si>
  <si>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</si>
  <si>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</si>
  <si>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</si>
  <si>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</si>
  <si>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</si>
  <si>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</si>
  <si>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</si>
  <si>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</si>
  <si>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</si>
  <si>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</si>
  <si>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</si>
  <si>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</si>
  <si>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</si>
  <si>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</si>
  <si>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</si>
  <si>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</si>
  <si>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</si>
  <si>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</si>
  <si>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</si>
  <si>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</si>
  <si>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</si>
  <si>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</si>
  <si>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</si>
  <si>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</si>
  <si>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</si>
  <si>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</si>
  <si>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</si>
  <si>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</si>
  <si>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</si>
  <si>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</si>
  <si>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</si>
  <si>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</si>
  <si>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</si>
  <si>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</si>
  <si>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</si>
  <si>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</si>
  <si>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</si>
  <si>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</si>
  <si>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</si>
  <si>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</si>
  <si>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</si>
  <si>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</si>
  <si>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</si>
  <si>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</si>
  <si>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</si>
  <si>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</si>
  <si>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</si>
  <si>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</si>
  <si>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</si>
  <si>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</si>
  <si>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</si>
  <si>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</si>
  <si>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</si>
  <si>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</si>
  <si>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</si>
  <si>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</si>
  <si>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</si>
  <si>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</si>
  <si>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</si>
  <si>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</si>
  <si>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</si>
  <si>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</si>
  <si>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</si>
  <si>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</si>
  <si>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</si>
  <si>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</si>
  <si>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</si>
  <si>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</si>
  <si>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</si>
  <si>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</si>
  <si>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</si>
  <si>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</si>
  <si>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</si>
  <si>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</si>
  <si>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</si>
  <si>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</si>
  <si>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</si>
  <si>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</si>
  <si>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</si>
  <si>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</si>
  <si>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</si>
  <si>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</si>
  <si>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</si>
  <si>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</si>
  <si>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</si>
  <si>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</si>
  <si>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</si>
  <si>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</si>
  <si>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</si>
  <si>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</si>
  <si>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</si>
  <si>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</si>
  <si>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</si>
  <si>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</si>
  <si>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</si>
  <si>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</si>
  <si>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</si>
  <si>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</si>
  <si>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</si>
  <si>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</si>
  <si>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</si>
  <si>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</si>
  <si>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</si>
  <si>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</si>
  <si>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</si>
  <si>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</si>
  <si>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</si>
  <si>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</si>
  <si>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</si>
  <si>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</si>
  <si>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</si>
  <si>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</si>
  <si>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</si>
  <si>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</si>
  <si>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</si>
  <si>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</si>
  <si>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</si>
  <si>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</si>
  <si>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</si>
  <si>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</si>
  <si>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</si>
  <si>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</si>
  <si>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</si>
  <si>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</si>
  <si>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</si>
  <si>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</si>
  <si>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</si>
  <si>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</si>
  <si>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</si>
  <si>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</si>
  <si>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</si>
  <si>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</si>
  <si>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</si>
  <si>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</si>
  <si>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</si>
  <si>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</si>
  <si>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</si>
  <si>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</si>
  <si>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</si>
  <si>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</si>
  <si>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</si>
  <si>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</si>
  <si>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</si>
  <si>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</si>
  <si>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</si>
  <si>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</si>
  <si>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</si>
  <si>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</si>
  <si>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</si>
  <si>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</si>
  <si>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</si>
  <si>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</si>
  <si>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</si>
  <si>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</si>
  <si>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</si>
  <si>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</si>
  <si>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</si>
  <si>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</si>
  <si>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</si>
  <si>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</si>
  <si>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</si>
  <si>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</si>
  <si>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</si>
  <si>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</si>
  <si>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</si>
  <si>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</si>
  <si>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</si>
  <si>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</si>
  <si>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</si>
  <si>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</si>
  <si>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</si>
  <si>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</si>
  <si>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</si>
  <si>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</si>
  <si>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</si>
  <si>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</si>
  <si>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</si>
  <si>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</si>
  <si>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</si>
  <si>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</si>
  <si>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</si>
  <si>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</si>
  <si>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</si>
  <si>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</si>
  <si>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</si>
  <si>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</si>
  <si>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</si>
  <si>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</si>
  <si>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</si>
  <si>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</si>
  <si>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</si>
  <si>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</si>
  <si>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</si>
  <si>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</si>
  <si>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</si>
  <si>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</si>
  <si>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</si>
  <si>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</si>
  <si>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</si>
  <si>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</si>
  <si>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</si>
  <si>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</si>
  <si>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</si>
  <si>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</si>
  <si>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</si>
  <si>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</si>
  <si>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</si>
  <si>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</si>
  <si>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</si>
  <si>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</si>
  <si>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</si>
  <si>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</si>
  <si>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</si>
  <si>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</si>
  <si>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</si>
  <si>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</si>
  <si>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</si>
  <si>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</si>
  <si>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</si>
  <si>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</si>
  <si>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</si>
  <si>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</si>
  <si>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</si>
  <si>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</si>
  <si>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</si>
  <si>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</si>
  <si>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</si>
  <si>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</si>
  <si>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</si>
  <si>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</si>
  <si>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</si>
  <si>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</si>
  <si>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</si>
  <si>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</si>
  <si>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</si>
  <si>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</si>
  <si>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</si>
  <si>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</si>
  <si>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</si>
  <si>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</si>
  <si>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</si>
  <si>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</si>
  <si>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</si>
  <si>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</si>
  <si>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</si>
  <si>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</si>
  <si>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</si>
  <si>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</si>
  <si>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</si>
  <si>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</si>
  <si>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</si>
  <si>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</si>
  <si>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</si>
  <si>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</si>
  <si>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</si>
  <si>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</si>
  <si>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</si>
  <si>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</si>
  <si>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</si>
  <si>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</si>
  <si>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</si>
  <si>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</si>
  <si>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</si>
  <si>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</si>
  <si>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</si>
  <si>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</si>
  <si>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</si>
  <si>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</si>
  <si>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</si>
  <si>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</si>
  <si>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</si>
  <si>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</si>
  <si>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</si>
  <si>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</si>
  <si>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</si>
  <si>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</si>
  <si>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</si>
  <si>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</si>
  <si>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</si>
  <si>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</si>
  <si>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</si>
  <si>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</si>
  <si>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</si>
  <si>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</si>
  <si>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</si>
  <si>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</si>
  <si>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</si>
  <si>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</si>
  <si>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</si>
  <si>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</si>
  <si>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</si>
  <si>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</si>
  <si>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</si>
  <si>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</si>
  <si>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</si>
  <si>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</si>
  <si>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</si>
  <si>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</si>
  <si>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</si>
  <si>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</si>
  <si>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</si>
  <si>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</si>
  <si>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</si>
  <si>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</si>
  <si>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</si>
  <si>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</si>
  <si>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</si>
  <si>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</si>
  <si>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</si>
  <si>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</si>
  <si>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</si>
  <si>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</si>
  <si>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</si>
  <si>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</si>
  <si>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</si>
  <si>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</si>
  <si>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</si>
  <si>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</si>
  <si>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</si>
  <si>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</si>
  <si>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</si>
  <si>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</si>
  <si>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</si>
  <si>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</si>
  <si>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</si>
  <si>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</si>
  <si>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</si>
  <si>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</si>
  <si>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</si>
  <si>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</si>
  <si>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</si>
  <si>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</si>
  <si>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</si>
  <si>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</si>
  <si>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</si>
  <si>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</si>
  <si>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</si>
  <si>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</si>
  <si>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</si>
  <si>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</si>
  <si>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</si>
  <si>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</si>
  <si>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</si>
  <si>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</si>
  <si>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</si>
  <si>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</si>
  <si>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</si>
  <si>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</si>
  <si>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</si>
  <si>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</si>
  <si>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</si>
  <si>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</si>
  <si>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</si>
  <si>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</si>
  <si>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</si>
  <si>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</si>
  <si>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</si>
  <si>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</si>
  <si>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</si>
  <si>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</si>
  <si>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</si>
  <si>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</si>
  <si>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</si>
  <si>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</si>
  <si>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</si>
  <si>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</si>
  <si>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</si>
  <si>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</si>
  <si>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</si>
  <si>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</si>
  <si>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</si>
  <si>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</si>
  <si>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</si>
  <si>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</si>
  <si>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</si>
  <si>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</si>
  <si>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</si>
  <si>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</si>
  <si>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</si>
  <si>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</si>
  <si>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</si>
  <si>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</si>
  <si>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</si>
  <si>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</si>
  <si>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</si>
  <si>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</si>
  <si>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</si>
  <si>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</si>
  <si>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</si>
  <si>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</si>
  <si>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</si>
  <si>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</si>
  <si>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</si>
  <si>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</si>
  <si>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</si>
  <si>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</si>
  <si>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</si>
  <si>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</si>
  <si>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</si>
  <si>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</si>
  <si>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</si>
  <si>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</si>
  <si>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</si>
  <si>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</si>
  <si>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</si>
  <si>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</si>
  <si>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</si>
  <si>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</si>
  <si>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</si>
  <si>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</si>
  <si>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</si>
  <si>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</si>
  <si>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</si>
  <si>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</si>
  <si>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</si>
  <si>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</si>
  <si>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</si>
  <si>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</si>
  <si>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</si>
  <si>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</si>
  <si>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</si>
  <si>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</si>
  <si>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</si>
  <si>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</si>
  <si>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</si>
  <si>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</si>
  <si>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</si>
  <si>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</si>
  <si>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</si>
  <si>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</si>
  <si>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</si>
  <si>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</si>
  <si>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</si>
  <si>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</si>
  <si>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</si>
  <si>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</si>
  <si>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</si>
  <si>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</si>
  <si>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</si>
  <si>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</si>
  <si>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</si>
  <si>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</si>
  <si>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</si>
  <si>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</si>
  <si>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</si>
  <si>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</si>
  <si>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</si>
  <si>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</si>
  <si>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</si>
  <si>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</si>
  <si>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</si>
  <si>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</si>
  <si>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</si>
  <si>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</si>
  <si>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</si>
  <si>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</si>
  <si>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</si>
  <si>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</si>
  <si>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</si>
  <si>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</si>
  <si>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</si>
  <si>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</si>
  <si>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</si>
  <si>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</si>
  <si>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</si>
  <si>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</si>
  <si>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</si>
  <si>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</si>
  <si>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</si>
  <si>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</si>
  <si>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</si>
  <si>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</si>
  <si>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</si>
  <si>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</si>
  <si>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</si>
  <si>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</si>
  <si>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</si>
  <si>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</si>
  <si>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</si>
  <si>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</si>
  <si>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</si>
  <si>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</si>
  <si>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</si>
  <si>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</si>
  <si>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</si>
  <si>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</si>
  <si>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</si>
  <si>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</si>
  <si>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</si>
  <si>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</si>
  <si>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</si>
  <si>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</si>
  <si>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</si>
  <si>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</si>
  <si>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</si>
  <si>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</si>
  <si>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</si>
  <si>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</si>
  <si>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</si>
  <si>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</si>
  <si>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</si>
  <si>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</si>
  <si>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</si>
  <si>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</si>
  <si>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</si>
  <si>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</si>
  <si>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</si>
  <si>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</si>
  <si>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</si>
  <si>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</si>
  <si>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</si>
  <si>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</si>
  <si>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</si>
  <si>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</si>
  <si>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</si>
  <si>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</si>
  <si>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</si>
  <si>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</si>
  <si>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</si>
  <si>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</si>
  <si>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</si>
  <si>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</si>
  <si>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</si>
  <si>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</si>
  <si>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</si>
  <si>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</si>
  <si>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</si>
  <si>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</si>
  <si>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</si>
  <si>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</si>
  <si>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</si>
  <si>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</si>
  <si>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</si>
  <si>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</si>
  <si>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</si>
  <si>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</si>
  <si>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</si>
  <si>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</si>
  <si>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</si>
  <si>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</si>
  <si>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</si>
  <si>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</si>
  <si>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</si>
  <si>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</si>
  <si>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</si>
  <si>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</si>
  <si>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</si>
  <si>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</si>
  <si>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</si>
  <si>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</si>
  <si>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</si>
  <si>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</si>
  <si>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</si>
  <si>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</si>
  <si>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</si>
  <si>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</si>
  <si>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</si>
  <si>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</si>
  <si>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</si>
  <si>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</si>
  <si>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</si>
  <si>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</si>
  <si>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</si>
  <si>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</si>
  <si>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</si>
  <si>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</si>
  <si>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</si>
  <si>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</si>
  <si>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</si>
  <si>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</si>
  <si>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</si>
  <si>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</si>
  <si>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</si>
  <si>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</si>
  <si>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</si>
  <si>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</si>
  <si>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</si>
  <si>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</si>
  <si>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</si>
  <si>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</si>
  <si>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</si>
  <si>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</si>
  <si>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</si>
  <si>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</si>
  <si>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</si>
  <si>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</si>
  <si>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</si>
  <si>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</si>
  <si>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</si>
  <si>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</si>
  <si>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</si>
  <si>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</si>
  <si>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</si>
  <si>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</si>
  <si>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</si>
  <si>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</si>
  <si>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</si>
  <si>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</si>
  <si>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</si>
  <si>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</si>
  <si>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</si>
  <si>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</si>
  <si>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</si>
  <si>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</si>
  <si>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</si>
  <si>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</si>
  <si>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</si>
  <si>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</si>
  <si>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</si>
  <si>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</si>
  <si>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</si>
  <si>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</si>
  <si>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</si>
  <si>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</si>
  <si>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</si>
  <si>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</si>
  <si>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</si>
  <si>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</si>
  <si>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</si>
  <si>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</si>
  <si>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</si>
  <si>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</si>
  <si>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</si>
  <si>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</si>
  <si>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</si>
  <si>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</si>
  <si>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</si>
  <si>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</si>
  <si>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</si>
  <si>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</si>
  <si>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</si>
  <si>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</si>
  <si>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</si>
  <si>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</si>
  <si>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</si>
  <si>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</si>
  <si>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</si>
  <si>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</si>
  <si>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</si>
  <si>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</si>
  <si>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</si>
  <si>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</si>
  <si>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</si>
  <si>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</si>
  <si>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</si>
  <si>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</si>
  <si>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</si>
  <si>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</si>
  <si>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</si>
  <si>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</si>
  <si>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</si>
  <si>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</si>
  <si>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</si>
  <si>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</si>
  <si>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</si>
  <si>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</si>
  <si>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</si>
  <si>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</si>
  <si>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</si>
  <si>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</si>
  <si>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</si>
  <si>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</si>
  <si>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</si>
  <si>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</si>
  <si>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</si>
  <si>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</si>
  <si>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</si>
  <si>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</si>
  <si>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</si>
  <si>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</si>
  <si>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</si>
  <si>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</si>
  <si>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</si>
  <si>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</si>
  <si>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</si>
  <si>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</si>
  <si>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</si>
  <si>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</si>
  <si>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</si>
  <si>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</si>
  <si>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</si>
  <si>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</si>
  <si>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</si>
  <si>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</si>
  <si>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</si>
  <si>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</si>
  <si>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</si>
  <si>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</si>
  <si>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</si>
  <si>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</si>
  <si>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</si>
  <si>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</si>
  <si>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</si>
  <si>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</si>
  <si>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</si>
  <si>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</si>
  <si>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</si>
  <si>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</si>
  <si>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</si>
  <si>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</si>
  <si>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</si>
  <si>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</si>
  <si>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</si>
  <si>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</si>
  <si>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</si>
  <si>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</si>
  <si>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</si>
  <si>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</si>
  <si>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</si>
  <si>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</si>
  <si>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</si>
  <si>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</si>
  <si>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</si>
  <si>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</si>
  <si>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</si>
  <si>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</si>
  <si>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</si>
  <si>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</si>
  <si>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</si>
  <si>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</si>
  <si>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</si>
  <si>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</si>
  <si>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</si>
  <si>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</si>
  <si>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</si>
  <si>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</si>
  <si>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</si>
  <si>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</si>
  <si>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</si>
  <si>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</si>
  <si>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</si>
  <si>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</si>
  <si>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</si>
  <si>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</si>
  <si>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</si>
  <si>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</si>
  <si>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</si>
  <si>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</si>
  <si>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</si>
  <si>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</si>
  <si>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</si>
  <si>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</si>
  <si>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</si>
  <si>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</si>
  <si>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</si>
  <si>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</si>
  <si>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</si>
  <si>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</si>
  <si>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</si>
  <si>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</si>
  <si>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</si>
  <si>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</si>
  <si>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</si>
  <si>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</si>
  <si>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</si>
  <si>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</si>
  <si>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</si>
  <si>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</si>
  <si>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</si>
  <si>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</si>
  <si>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</si>
  <si>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</si>
  <si>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</si>
  <si>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</si>
  <si>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</si>
  <si>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</si>
  <si>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</si>
  <si>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</si>
  <si>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</si>
  <si>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</si>
  <si>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</si>
  <si>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</si>
  <si>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</si>
  <si>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</si>
  <si>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</si>
  <si>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</si>
  <si>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</si>
  <si>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</si>
  <si>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</si>
  <si>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</si>
  <si>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</si>
  <si>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</si>
  <si>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</si>
  <si>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</si>
  <si>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</si>
  <si>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</si>
  <si>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</si>
  <si>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</si>
  <si>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</si>
  <si>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</si>
  <si>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</si>
  <si>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</si>
  <si>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</si>
  <si>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</si>
  <si>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</si>
  <si>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</si>
  <si>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</si>
  <si>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</si>
  <si>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</si>
  <si>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</si>
  <si>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</si>
  <si>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</si>
  <si>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</si>
  <si>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</si>
  <si>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</si>
  <si>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</si>
  <si>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</si>
  <si>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</si>
  <si>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</si>
  <si>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</si>
  <si>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</si>
  <si>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</si>
  <si>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</si>
  <si>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</si>
  <si>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</si>
  <si>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</si>
  <si>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</si>
  <si>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</si>
  <si>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</si>
  <si>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</si>
  <si>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</si>
  <si>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</si>
  <si>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</si>
  <si>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</si>
  <si>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</si>
  <si>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</si>
  <si>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</si>
  <si>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</si>
  <si>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</si>
  <si>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</si>
  <si>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</si>
  <si>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</si>
  <si>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</si>
  <si>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</si>
  <si>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</si>
  <si>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</si>
  <si>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</si>
  <si>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</si>
  <si>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</si>
  <si>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</si>
  <si>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</si>
  <si>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</si>
  <si>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</si>
  <si>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</si>
  <si>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</si>
  <si>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</si>
  <si>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</si>
  <si>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</si>
  <si>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</si>
  <si>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</si>
  <si>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</si>
  <si>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</si>
  <si>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</si>
  <si>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</si>
  <si>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</si>
  <si>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</si>
  <si>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</si>
  <si>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</si>
  <si>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</si>
  <si>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</si>
  <si>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</si>
  <si>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</si>
  <si>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</si>
  <si>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</si>
  <si>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</si>
  <si>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</si>
  <si>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</si>
  <si>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</si>
  <si>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</si>
  <si>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</si>
  <si>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</si>
  <si>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</si>
  <si>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</si>
  <si>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</si>
  <si>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</si>
  <si>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</si>
  <si>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</si>
  <si>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</si>
  <si>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</si>
  <si>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</si>
  <si>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</si>
  <si>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</si>
  <si>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</si>
  <si>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</si>
  <si>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</si>
  <si>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</si>
  <si>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</si>
  <si>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</si>
  <si>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</si>
  <si>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</si>
  <si>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</si>
  <si>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</si>
  <si>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</si>
  <si>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</si>
  <si>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</si>
  <si>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</si>
  <si>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</si>
  <si>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</si>
  <si>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</si>
  <si>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</si>
  <si>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</si>
  <si>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</si>
  <si>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</si>
  <si>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</si>
  <si>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</si>
  <si>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</si>
  <si>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</si>
  <si>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</si>
  <si>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</si>
  <si>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</si>
  <si>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</si>
  <si>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</si>
  <si>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</si>
  <si>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</si>
  <si>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</si>
  <si>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</si>
  <si>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</si>
  <si>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</si>
  <si>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</si>
  <si>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</si>
  <si>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</si>
  <si>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</si>
  <si>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</si>
  <si>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</si>
  <si>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</si>
  <si>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</si>
  <si>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</si>
  <si>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</si>
  <si>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</si>
  <si>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</si>
  <si>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</si>
  <si>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</si>
  <si>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</si>
  <si>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</si>
  <si>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</si>
  <si>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</si>
  <si>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</si>
  <si>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</si>
  <si>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</si>
  <si>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</si>
  <si>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</si>
  <si>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</si>
  <si>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</si>
  <si>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</si>
  <si>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</si>
  <si>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</si>
  <si>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</si>
  <si>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</si>
  <si>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</si>
  <si>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</si>
  <si>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</si>
  <si>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</si>
  <si>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</si>
  <si>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</si>
  <si>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</si>
  <si>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</si>
  <si>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</si>
  <si>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</si>
  <si>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</si>
  <si>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</si>
  <si>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</si>
  <si>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</si>
  <si>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</si>
  <si>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</si>
  <si>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</si>
  <si>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</si>
  <si>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</si>
  <si>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</si>
  <si>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</si>
  <si>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</si>
  <si>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</si>
  <si>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</si>
  <si>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</si>
  <si>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</si>
  <si>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</si>
  <si>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</si>
  <si>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</si>
  <si>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</si>
  <si>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</si>
  <si>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</si>
  <si>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</si>
  <si>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</si>
  <si>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</si>
  <si>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</si>
  <si>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</si>
  <si>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</si>
  <si>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</si>
  <si>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</si>
  <si>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</si>
  <si>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</si>
  <si>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</si>
  <si>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</si>
  <si>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</si>
  <si>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</si>
  <si>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</si>
  <si>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</si>
  <si>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</si>
  <si>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</si>
  <si>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</si>
  <si>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</si>
  <si>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</si>
  <si>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</si>
  <si>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</si>
  <si>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</si>
  <si>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</si>
  <si>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</si>
  <si>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</si>
  <si>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</si>
  <si>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</si>
  <si>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</si>
  <si>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</si>
  <si>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</si>
  <si>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</si>
  <si>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</si>
  <si>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</si>
  <si>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</si>
  <si>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</si>
  <si>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</si>
  <si>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</si>
  <si>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</si>
  <si>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</si>
  <si>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</si>
  <si>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</si>
  <si>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</si>
  <si>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</si>
  <si>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</si>
  <si>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</si>
  <si>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</si>
  <si>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</si>
  <si>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</si>
  <si>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</si>
  <si>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</si>
  <si>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</si>
  <si>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</si>
  <si>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</si>
  <si>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</si>
  <si>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</si>
  <si>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</si>
  <si>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</si>
  <si>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</si>
  <si>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</si>
  <si>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</si>
  <si>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</si>
  <si>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</si>
  <si>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</si>
  <si>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</si>
  <si>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</si>
  <si>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</si>
  <si>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</si>
  <si>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</si>
  <si>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</si>
  <si>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</si>
  <si>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</si>
  <si>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</si>
  <si>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</si>
  <si>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</si>
  <si>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</si>
  <si>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</si>
  <si>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</si>
  <si>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</si>
  <si>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</si>
  <si>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</si>
  <si>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</si>
  <si>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</si>
  <si>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</si>
  <si>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</si>
  <si>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</si>
  <si>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</si>
  <si>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</si>
  <si>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</si>
  <si>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</si>
  <si>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</si>
  <si>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</si>
  <si>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</si>
  <si>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</si>
  <si>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</si>
  <si>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</si>
  <si>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</si>
  <si>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</si>
  <si>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</si>
  <si>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</si>
  <si>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</si>
  <si>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</si>
  <si>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</si>
  <si>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</si>
  <si>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</si>
  <si>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</si>
  <si>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</si>
  <si>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</si>
  <si>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</si>
  <si>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</si>
  <si>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</si>
  <si>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</si>
  <si>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</si>
  <si>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</si>
  <si>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</si>
  <si>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</si>
  <si>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</si>
  <si>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</si>
  <si>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</si>
  <si>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</si>
  <si>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</si>
  <si>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</si>
  <si>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</si>
  <si>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</si>
  <si>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</si>
  <si>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</si>
  <si>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</si>
  <si>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</si>
  <si>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</si>
  <si>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</si>
  <si>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</si>
  <si>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</si>
  <si>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</si>
  <si>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</si>
  <si>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</si>
  <si>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</si>
  <si>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</si>
  <si>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</si>
  <si>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</si>
  <si>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</si>
  <si>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</si>
  <si>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</si>
  <si>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</si>
  <si>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</si>
  <si>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</si>
  <si>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</si>
  <si>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</si>
  <si>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</si>
  <si>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</si>
  <si>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</si>
  <si>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</si>
  <si>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</si>
  <si>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</si>
  <si>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</si>
  <si>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</si>
  <si>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</si>
  <si>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</si>
  <si>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</si>
  <si>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</si>
  <si>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</si>
  <si>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</si>
  <si>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</si>
  <si>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</si>
  <si>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</si>
  <si>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</si>
  <si>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</si>
  <si>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</si>
  <si>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</si>
  <si>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</si>
  <si>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</si>
  <si>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</si>
  <si>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</si>
  <si>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</si>
  <si>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</si>
  <si>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</si>
  <si>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</si>
  <si>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</si>
  <si>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</si>
  <si>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</si>
  <si>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</si>
  <si>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</si>
  <si>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</si>
  <si>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</si>
  <si>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</si>
  <si>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</si>
  <si>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</si>
  <si>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</si>
  <si>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</si>
  <si>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</si>
  <si>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</si>
  <si>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</si>
  <si>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</si>
  <si>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</si>
  <si>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</si>
  <si>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</si>
  <si>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</si>
  <si>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</si>
  <si>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</si>
  <si>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</si>
  <si>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</si>
  <si>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</si>
  <si>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</si>
  <si>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</si>
  <si>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</si>
  <si>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</si>
  <si>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</si>
  <si>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</si>
  <si>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</si>
  <si>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</si>
  <si>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</si>
  <si>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</si>
  <si>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</si>
  <si>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</si>
  <si>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</si>
  <si>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</si>
  <si>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</si>
  <si>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</si>
  <si>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</si>
  <si>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</si>
  <si>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</si>
  <si>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</si>
  <si>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</si>
  <si>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</si>
  <si>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</si>
  <si>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</si>
  <si>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</si>
  <si>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</si>
  <si>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</si>
  <si>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</si>
  <si>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</si>
  <si>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</si>
  <si>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</si>
  <si>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</si>
  <si>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</si>
  <si>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</si>
  <si>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</si>
  <si>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</si>
  <si>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</si>
  <si>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</si>
  <si>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</si>
  <si>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</si>
  <si>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</si>
  <si>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</si>
  <si>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</si>
  <si>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</si>
  <si>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</si>
  <si>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</si>
  <si>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</si>
  <si>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</si>
  <si>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</si>
  <si>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</si>
  <si>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</si>
  <si>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</si>
  <si>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</si>
  <si>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</si>
  <si>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</si>
  <si>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</si>
  <si>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</si>
  <si>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</si>
  <si>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</si>
  <si>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</si>
  <si>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</si>
  <si>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</si>
  <si>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</si>
  <si>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</si>
  <si>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</si>
  <si>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</si>
  <si>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</si>
  <si>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</si>
  <si>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</si>
  <si>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</si>
  <si>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</si>
  <si>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</si>
  <si>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</si>
  <si>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</si>
  <si>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</si>
  <si>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</si>
  <si>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</si>
  <si>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</si>
  <si>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</si>
  <si>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</si>
  <si>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</si>
  <si>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</si>
  <si>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</si>
  <si>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</si>
  <si>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</si>
  <si>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</si>
  <si>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</si>
  <si>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</si>
  <si>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</si>
  <si>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</si>
  <si>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</si>
  <si>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</si>
  <si>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</si>
  <si>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</si>
  <si>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</si>
  <si>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</si>
  <si>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</si>
  <si>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</si>
  <si>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</si>
  <si>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</si>
  <si>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</si>
  <si>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</si>
  <si>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</si>
  <si>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</si>
  <si>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</si>
  <si>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</si>
  <si>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</si>
  <si>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</si>
  <si>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</si>
  <si>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</si>
  <si>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</si>
  <si>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</si>
  <si>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</si>
  <si>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</si>
  <si>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</si>
  <si>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</si>
  <si>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</si>
  <si>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</si>
  <si>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</si>
  <si>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</si>
  <si>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</si>
  <si>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</si>
  <si>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</si>
  <si>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</si>
  <si>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</si>
  <si>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</si>
  <si>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</si>
  <si>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</si>
  <si>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</si>
  <si>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</si>
  <si>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</si>
  <si>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</si>
  <si>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</si>
  <si>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</si>
  <si>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</si>
  <si>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</si>
  <si>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</si>
  <si>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</si>
  <si>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</si>
  <si>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</si>
  <si>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</si>
  <si>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</si>
  <si>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</si>
  <si>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</si>
  <si>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</si>
  <si>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</si>
  <si>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</si>
  <si>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</si>
  <si>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</si>
  <si>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</si>
  <si>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</si>
  <si>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</si>
  <si>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</si>
  <si>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</si>
  <si>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</si>
  <si>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</si>
  <si>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</si>
  <si>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</si>
  <si>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</si>
  <si>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</si>
  <si>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</si>
  <si>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</si>
  <si>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</si>
  <si>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</si>
  <si>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</si>
  <si>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</si>
  <si>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</si>
  <si>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</si>
  <si>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</si>
  <si>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</si>
  <si>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</si>
  <si>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</si>
  <si>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</si>
  <si>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</si>
  <si>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</si>
  <si>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</si>
  <si>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</si>
  <si>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</si>
  <si>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</si>
  <si>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</si>
  <si>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</si>
  <si>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</si>
  <si>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</si>
  <si>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</si>
  <si>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</si>
  <si>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</si>
  <si>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</si>
  <si>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</si>
  <si>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</si>
  <si>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</si>
  <si>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</si>
  <si>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</si>
  <si>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</si>
  <si>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</si>
  <si>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</si>
  <si>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</si>
  <si>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</si>
  <si>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</si>
  <si>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</si>
  <si>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</si>
  <si>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</si>
  <si>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</si>
  <si>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</si>
  <si>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</si>
  <si>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</si>
  <si>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</si>
  <si>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</si>
  <si>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</si>
  <si>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</si>
  <si>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</si>
  <si>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</si>
  <si>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</si>
  <si>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</si>
  <si>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</si>
  <si>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</si>
  <si>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</si>
  <si>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</si>
  <si>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</si>
  <si>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</si>
  <si>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</si>
  <si>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</si>
  <si>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</si>
  <si>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</si>
  <si>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</si>
  <si>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</si>
  <si>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</si>
  <si>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</si>
  <si>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</si>
  <si>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</si>
  <si>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</si>
  <si>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</si>
  <si>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</si>
  <si>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</si>
  <si>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</si>
  <si>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</si>
  <si>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</si>
  <si>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</si>
  <si>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</si>
  <si>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</si>
  <si>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</si>
  <si>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</si>
  <si>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</si>
  <si>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</si>
  <si>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</si>
  <si>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</si>
  <si>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</si>
  <si>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</si>
  <si>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</si>
  <si>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</si>
  <si>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</si>
  <si>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</si>
  <si>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</si>
  <si>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</si>
  <si>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</si>
  <si>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</si>
  <si>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</si>
  <si>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</si>
  <si>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</si>
  <si>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</si>
  <si>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</si>
  <si>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</si>
  <si>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</si>
  <si>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</si>
  <si>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</si>
  <si>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</si>
  <si>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</si>
  <si>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</si>
  <si>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</si>
  <si>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</si>
  <si>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</si>
  <si>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</si>
  <si>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</si>
  <si>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</si>
  <si>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</si>
  <si>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</si>
  <si>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</si>
  <si>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</si>
  <si>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</si>
  <si>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</si>
  <si>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</si>
  <si>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</si>
  <si>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</si>
  <si>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</si>
  <si>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</si>
  <si>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</si>
  <si>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</si>
  <si>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</si>
  <si>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</si>
  <si>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</si>
  <si>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</si>
  <si>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</si>
  <si>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</si>
  <si>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</si>
  <si>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</si>
  <si>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</si>
  <si>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</si>
  <si>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</si>
  <si>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</si>
  <si>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</si>
  <si>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</si>
  <si>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</si>
  <si>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</si>
  <si>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</si>
  <si>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</si>
  <si>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</si>
  <si>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</si>
  <si>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</si>
  <si>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</si>
  <si>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</si>
  <si>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</si>
  <si>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</si>
  <si>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</si>
  <si>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</si>
  <si>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</si>
  <si>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</si>
  <si>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</si>
  <si>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</si>
  <si>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</si>
  <si>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</si>
  <si>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</si>
  <si>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</si>
  <si>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</si>
  <si>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</si>
  <si>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</si>
  <si>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</si>
  <si>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</si>
  <si>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</si>
  <si>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</si>
  <si>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</si>
  <si>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</si>
  <si>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</si>
  <si>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</si>
  <si>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</si>
  <si>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</si>
  <si>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</si>
  <si>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</si>
  <si>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</si>
  <si>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</si>
  <si>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</si>
  <si>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</si>
  <si>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</si>
  <si>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</si>
  <si>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</si>
  <si>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</si>
  <si>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</si>
  <si>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</si>
  <si>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</si>
  <si>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</si>
  <si>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</si>
  <si>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</si>
  <si>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</si>
  <si>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</si>
  <si>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</si>
  <si>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</si>
  <si>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</si>
  <si>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</si>
  <si>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</si>
  <si>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</si>
  <si>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</si>
  <si>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</si>
  <si>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</si>
  <si>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</si>
  <si>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</si>
  <si>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</si>
  <si>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</si>
  <si>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</si>
  <si>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</si>
  <si>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</si>
  <si>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</si>
  <si>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</si>
  <si>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</si>
  <si>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</si>
  <si>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</si>
  <si>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</si>
  <si>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</si>
  <si>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</si>
  <si>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</si>
  <si>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</si>
  <si>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</si>
  <si>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</si>
  <si>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</si>
  <si>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</si>
  <si>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</si>
  <si>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</si>
  <si>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</si>
  <si>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</si>
  <si>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</si>
  <si>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</si>
  <si>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</si>
  <si>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</si>
  <si>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</si>
  <si>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</si>
  <si>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</si>
  <si>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</si>
  <si>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</si>
  <si>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</si>
  <si>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</si>
  <si>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</si>
  <si>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</si>
  <si>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</si>
  <si>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</si>
  <si>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</si>
  <si>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</si>
  <si>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</si>
  <si>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</si>
  <si>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</si>
  <si>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</si>
  <si>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</si>
  <si>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</si>
  <si>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</si>
  <si>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</si>
  <si>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</si>
  <si>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</si>
  <si>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</si>
  <si>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</si>
  <si>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</si>
  <si>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</si>
  <si>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</si>
  <si>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</si>
  <si>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</si>
  <si>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</si>
  <si>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</si>
  <si>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</si>
  <si>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</si>
  <si>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</si>
  <si>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</si>
  <si>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</si>
  <si>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</si>
  <si>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</si>
  <si>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</si>
  <si>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</si>
  <si>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</si>
  <si>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</si>
  <si>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</si>
  <si>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</si>
  <si>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</si>
  <si>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</si>
  <si>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</si>
  <si>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</si>
  <si>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</si>
  <si>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</si>
  <si>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</si>
  <si>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</si>
  <si>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</si>
  <si>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</si>
  <si>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</si>
  <si>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</si>
  <si>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</si>
  <si>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</si>
  <si>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</si>
  <si>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</si>
  <si>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</si>
  <si>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</si>
  <si>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</si>
  <si>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</si>
  <si>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</si>
  <si>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</si>
  <si>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</si>
  <si>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</si>
  <si>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</si>
  <si>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</si>
  <si>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</si>
  <si>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</si>
  <si>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</si>
  <si>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</si>
  <si>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</si>
  <si>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</si>
  <si>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</si>
  <si>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</si>
  <si>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</si>
  <si>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</si>
  <si>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</si>
  <si>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</si>
  <si>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</si>
  <si>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</si>
  <si>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</si>
  <si>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</si>
  <si>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</si>
  <si>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</si>
  <si>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</si>
  <si>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</si>
  <si>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</si>
  <si>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</si>
  <si>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</si>
  <si>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</si>
  <si>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</si>
  <si>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</si>
  <si>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</si>
  <si>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</si>
  <si>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</si>
  <si>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</si>
  <si>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</si>
  <si>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</si>
  <si>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</si>
  <si>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</si>
  <si>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</si>
  <si>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</si>
  <si>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</si>
  <si>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</si>
  <si>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</si>
  <si>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</si>
  <si>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</si>
  <si>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</si>
  <si>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</si>
  <si>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</si>
  <si>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</si>
  <si>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</si>
  <si>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</si>
  <si>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</si>
  <si>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</si>
  <si>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</si>
  <si>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</si>
  <si>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</si>
  <si>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</si>
  <si>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</si>
  <si>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</si>
  <si>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</si>
  <si>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</si>
  <si>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</si>
  <si>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</si>
  <si>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</si>
  <si>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</si>
  <si>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</si>
  <si>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</si>
  <si>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</si>
  <si>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</si>
  <si>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</si>
  <si>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</si>
  <si>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</si>
  <si>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</si>
  <si>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</si>
  <si>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</si>
  <si>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</si>
  <si>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</si>
  <si>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</si>
  <si>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</si>
  <si>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</si>
  <si>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</si>
  <si>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</si>
  <si>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</si>
  <si>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</si>
  <si>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</si>
  <si>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</si>
  <si>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</si>
  <si>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</si>
  <si>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</si>
  <si>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</si>
  <si>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</si>
  <si>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</si>
  <si>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</si>
  <si>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</si>
  <si>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</si>
  <si>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</si>
  <si>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</si>
  <si>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</si>
  <si>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</si>
  <si>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</si>
  <si>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</si>
  <si>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</si>
  <si>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</si>
  <si>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</si>
  <si>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</si>
  <si>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</si>
  <si>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</si>
  <si>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</si>
  <si>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</si>
  <si>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</si>
  <si>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</si>
  <si>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</si>
  <si>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</si>
  <si>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</si>
  <si>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</si>
  <si>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</si>
  <si>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</si>
  <si>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</si>
  <si>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</si>
  <si>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</si>
  <si>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</si>
  <si>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</si>
  <si>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</si>
  <si>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</si>
  <si>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</si>
  <si>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</si>
  <si>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</si>
  <si>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</si>
  <si>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</si>
  <si>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</si>
  <si>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</si>
  <si>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</si>
  <si>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</si>
  <si>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</si>
  <si>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</si>
  <si>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</si>
  <si>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</si>
  <si>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</si>
  <si>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</si>
  <si>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</si>
  <si>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</si>
  <si>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</si>
  <si>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</si>
  <si>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</si>
  <si>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</si>
  <si>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</si>
  <si>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</si>
  <si>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</si>
  <si>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</si>
  <si>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</si>
  <si>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</si>
  <si>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</si>
  <si>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</si>
  <si>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</si>
  <si>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</si>
  <si>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</si>
  <si>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</si>
  <si>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</si>
  <si>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</si>
  <si>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</si>
  <si>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</si>
  <si>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</si>
  <si>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</si>
  <si>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</si>
  <si>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</si>
  <si>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</si>
  <si>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</si>
  <si>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</si>
  <si>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</si>
  <si>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</si>
  <si>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</si>
  <si>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</si>
  <si>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</si>
  <si>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</si>
  <si>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</si>
  <si>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</si>
  <si>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</si>
  <si>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</si>
  <si>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</si>
  <si>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</si>
  <si>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</si>
  <si>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</si>
  <si>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</si>
  <si>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</si>
  <si>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</si>
  <si>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</si>
  <si>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</si>
  <si>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</si>
  <si>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</si>
  <si>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</si>
  <si>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</si>
  <si>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</si>
  <si>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</si>
  <si>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</si>
  <si>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</si>
  <si>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</si>
  <si>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</si>
  <si>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</si>
  <si>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</si>
  <si>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</si>
  <si>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</si>
  <si>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</si>
  <si>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</si>
  <si>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</si>
  <si>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</si>
  <si>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</si>
  <si>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</si>
  <si>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</si>
  <si>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</si>
  <si>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</si>
  <si>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</si>
  <si>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</si>
  <si>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</si>
  <si>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</si>
  <si>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</si>
  <si>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</si>
  <si>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</si>
  <si>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</si>
  <si>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</si>
  <si>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</si>
  <si>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</si>
  <si>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</si>
  <si>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</si>
  <si>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</si>
  <si>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</si>
  <si>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</si>
  <si>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</si>
  <si>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</si>
  <si>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</si>
  <si>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</si>
  <si>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</si>
  <si>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</si>
  <si>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</si>
  <si>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</si>
  <si>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</si>
  <si>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</si>
  <si>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</si>
  <si>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</si>
  <si>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</si>
  <si>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</si>
  <si>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</si>
  <si>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</si>
  <si>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</si>
  <si>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</si>
  <si>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</si>
  <si>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</si>
  <si>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</si>
  <si>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</si>
  <si>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</si>
  <si>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</si>
  <si>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</si>
  <si>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</si>
  <si>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</si>
  <si>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</si>
  <si>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</si>
  <si>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</si>
  <si>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</si>
  <si>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</si>
  <si>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</si>
  <si>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</si>
  <si>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</si>
  <si>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</si>
  <si>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</si>
  <si>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</si>
  <si>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</si>
  <si>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</si>
  <si>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</si>
  <si>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</si>
  <si>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</si>
  <si>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</si>
  <si>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</si>
  <si>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</si>
  <si>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</si>
  <si>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</si>
  <si>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</si>
  <si>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</si>
  <si>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</si>
  <si>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</si>
  <si>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</si>
  <si>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</si>
  <si>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</si>
  <si>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</si>
  <si>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</si>
  <si>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</si>
  <si>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</si>
  <si>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</si>
  <si>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</si>
  <si>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</si>
  <si>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</si>
  <si>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</si>
  <si>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</si>
  <si>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</si>
  <si>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</si>
  <si>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</si>
  <si>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</si>
  <si>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</si>
  <si>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</si>
  <si>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</si>
  <si>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</si>
  <si>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</si>
  <si>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</si>
  <si>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</si>
  <si>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</si>
  <si>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</si>
  <si>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</si>
  <si>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</si>
  <si>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</si>
  <si>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</si>
  <si>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</si>
  <si>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</si>
  <si>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</si>
  <si>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</si>
  <si>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</si>
  <si>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</si>
  <si>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</si>
  <si>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</si>
  <si>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</si>
  <si>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</si>
  <si>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</si>
  <si>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</si>
  <si>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</si>
  <si>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</si>
  <si>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</si>
  <si>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</si>
  <si>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</si>
  <si>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</si>
  <si>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</si>
  <si>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</si>
  <si>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</si>
  <si>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</si>
  <si>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</si>
  <si>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</si>
  <si>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</si>
  <si>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</si>
  <si>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</si>
  <si>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</si>
  <si>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</si>
  <si>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</si>
  <si>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</si>
  <si>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</si>
  <si>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</si>
  <si>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</si>
  <si>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</si>
  <si>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</si>
  <si>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</si>
  <si>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</si>
  <si>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</si>
  <si>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</si>
  <si>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</si>
  <si>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</si>
  <si>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</si>
  <si>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</si>
  <si>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</si>
  <si>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</si>
  <si>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</si>
  <si>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</si>
  <si>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</si>
  <si>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</si>
  <si>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</si>
  <si>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</si>
  <si>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</si>
  <si>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</si>
  <si>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</si>
  <si>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</si>
  <si>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</si>
  <si>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</si>
  <si>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</si>
  <si>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</si>
  <si>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</si>
  <si>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</si>
  <si>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</si>
  <si>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</si>
  <si>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</si>
  <si>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</si>
  <si>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</si>
  <si>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</si>
  <si>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</si>
  <si>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</si>
  <si>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</si>
  <si>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</si>
  <si>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</si>
  <si>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</si>
  <si>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</si>
  <si>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</si>
  <si>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</si>
  <si>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</si>
  <si>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</si>
  <si>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</si>
  <si>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</si>
  <si>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</si>
  <si>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</si>
  <si>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</si>
  <si>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</si>
  <si>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</si>
  <si>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</si>
  <si>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</si>
  <si>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</si>
  <si>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</si>
  <si>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</si>
  <si>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</si>
  <si>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</si>
  <si>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</si>
  <si>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</si>
  <si>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</si>
  <si>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</si>
  <si>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</si>
  <si>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</si>
  <si>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</si>
  <si>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</si>
  <si>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</si>
  <si>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</si>
  <si>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</si>
  <si>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</si>
  <si>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</si>
  <si>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</si>
  <si>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</si>
  <si>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</si>
  <si>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</si>
  <si>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</si>
  <si>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</si>
  <si>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</si>
  <si>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</si>
  <si>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</si>
  <si>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</si>
  <si>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</si>
  <si>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</si>
  <si>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</si>
  <si>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</si>
  <si>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</si>
  <si>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</si>
  <si>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</si>
  <si>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</si>
  <si>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</si>
  <si>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</si>
  <si>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</si>
  <si>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</si>
  <si>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</si>
  <si>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</si>
  <si>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</si>
  <si>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</si>
  <si>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</si>
  <si>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</si>
  <si>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</si>
  <si>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</si>
  <si>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</si>
  <si>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</si>
  <si>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</si>
  <si>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</si>
  <si>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</si>
  <si>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</si>
  <si>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</si>
  <si>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</si>
  <si>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</si>
  <si>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</si>
  <si>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</si>
  <si>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</si>
  <si>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</si>
  <si>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</si>
  <si>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</si>
  <si>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</si>
  <si>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</si>
  <si>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</si>
  <si>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</si>
  <si>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</si>
  <si>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</si>
  <si>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</si>
  <si>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</si>
  <si>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</si>
  <si>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</si>
  <si>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</si>
  <si>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</si>
  <si>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</si>
  <si>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</si>
  <si>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</si>
  <si>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</si>
  <si>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</si>
  <si>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</si>
  <si>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</si>
  <si>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</si>
  <si>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</si>
  <si>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</si>
  <si>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</si>
  <si>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</si>
  <si>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</si>
  <si>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</si>
  <si>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</si>
  <si>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</si>
  <si>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</si>
  <si>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</si>
  <si>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</si>
  <si>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</si>
  <si>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</si>
  <si>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</si>
  <si>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</si>
  <si>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</si>
  <si>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</si>
  <si>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</si>
  <si>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</si>
  <si>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</si>
  <si>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</si>
  <si>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</si>
  <si>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</si>
  <si>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</si>
  <si>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</si>
  <si>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</si>
  <si>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</si>
  <si>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</si>
  <si>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</si>
  <si>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</si>
  <si>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</si>
  <si>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</si>
  <si>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</si>
  <si>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</si>
  <si>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</si>
  <si>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</si>
  <si>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</si>
  <si>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</si>
  <si>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</si>
  <si>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</si>
  <si>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</si>
  <si>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</si>
  <si>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</si>
  <si>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</si>
  <si>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</si>
  <si>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</si>
  <si>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</si>
  <si>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</si>
  <si>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</si>
  <si>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</si>
  <si>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</si>
  <si>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</si>
  <si>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</si>
  <si>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</si>
  <si>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</si>
  <si>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</si>
  <si>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</si>
  <si>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</si>
  <si>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</si>
  <si>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</si>
  <si>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</si>
  <si>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</si>
  <si>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</si>
  <si>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</si>
  <si>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</si>
  <si>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</si>
  <si>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</si>
  <si>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</si>
  <si>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</si>
  <si>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</si>
  <si>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</si>
  <si>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</si>
  <si>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</si>
  <si>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</si>
  <si>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</si>
  <si>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</si>
  <si>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</si>
  <si>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</si>
  <si>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</si>
  <si>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</si>
  <si>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</si>
  <si>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</si>
  <si>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</si>
  <si>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</si>
  <si>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</si>
  <si>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</si>
  <si>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</si>
  <si>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</si>
  <si>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</si>
  <si>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</si>
  <si>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</si>
  <si>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</si>
  <si>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</si>
  <si>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</si>
  <si>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</si>
  <si>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</si>
  <si>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</si>
  <si>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</si>
  <si>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</si>
  <si>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</si>
  <si>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</si>
  <si>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</si>
  <si>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</si>
  <si>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</si>
  <si>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</si>
  <si>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</si>
  <si>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</si>
  <si>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</si>
  <si>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</si>
  <si>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</si>
  <si>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</si>
  <si>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</si>
  <si>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</si>
  <si>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</si>
  <si>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</si>
  <si>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</si>
  <si>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</si>
  <si>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</si>
  <si>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</si>
  <si>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</si>
  <si>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</si>
  <si>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</si>
  <si>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</si>
  <si>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</si>
  <si>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</si>
  <si>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</si>
  <si>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</si>
  <si>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</si>
  <si>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</si>
  <si>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</si>
  <si>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</si>
  <si>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</si>
  <si>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</si>
  <si>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</si>
  <si>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</si>
  <si>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</si>
  <si>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</si>
  <si>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</si>
  <si>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</si>
  <si>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</si>
  <si>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</si>
  <si>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</si>
  <si>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</si>
  <si>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</si>
  <si>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</si>
  <si>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</si>
  <si>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</si>
  <si>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</si>
  <si>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</si>
  <si>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</si>
  <si>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</si>
  <si>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</si>
  <si>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</si>
  <si>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</si>
  <si>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</si>
  <si>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</si>
  <si>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</si>
  <si>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</si>
  <si>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</si>
  <si>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</si>
  <si>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</si>
  <si>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</si>
  <si>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</si>
  <si>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</si>
  <si>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</si>
  <si>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</si>
  <si>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</si>
  <si>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</si>
  <si>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</si>
  <si>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</si>
  <si>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</si>
  <si>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</si>
  <si>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</si>
  <si>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</si>
  <si>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</si>
  <si>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</si>
  <si>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</si>
  <si>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</si>
  <si>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</si>
  <si>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</si>
  <si>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</si>
  <si>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</si>
  <si>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</si>
  <si>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</si>
  <si>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</si>
  <si>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</si>
  <si>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</si>
  <si>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</si>
  <si>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</si>
  <si>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</si>
  <si>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</si>
  <si>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</si>
  <si>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</si>
  <si>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</si>
  <si>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</si>
  <si>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</si>
  <si>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</si>
  <si>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</si>
  <si>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</si>
  <si>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</si>
  <si>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</si>
  <si>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</si>
  <si>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</si>
  <si>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</si>
  <si>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</si>
  <si>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</si>
  <si>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</si>
  <si>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</si>
  <si>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</si>
  <si>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</si>
  <si>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</si>
  <si>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</si>
  <si>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</si>
  <si>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</si>
  <si>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</si>
  <si>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</si>
  <si>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</si>
  <si>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</si>
  <si>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</si>
  <si>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</si>
  <si>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</si>
  <si>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</si>
  <si>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</si>
  <si>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</si>
  <si>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</si>
  <si>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</si>
  <si>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</si>
  <si>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</si>
  <si>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</si>
  <si>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</si>
  <si>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</si>
  <si>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</si>
  <si>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</si>
  <si>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</si>
  <si>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</si>
  <si>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</si>
  <si>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</si>
  <si>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</si>
  <si>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</si>
  <si>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</si>
  <si>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</si>
  <si>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</si>
  <si>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</si>
  <si>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</si>
  <si>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</si>
  <si>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</si>
  <si>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</si>
  <si>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</si>
  <si>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</si>
  <si>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</si>
  <si>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</si>
  <si>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</si>
  <si>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</si>
  <si>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</si>
  <si>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</si>
  <si>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</si>
  <si>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</si>
  <si>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</si>
  <si>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</si>
  <si>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</si>
  <si>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</si>
  <si>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</si>
  <si>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</si>
  <si>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</si>
  <si>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</si>
  <si>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</si>
  <si>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</si>
  <si>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</si>
  <si>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</si>
  <si>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</si>
  <si>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</si>
  <si>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</si>
  <si>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</si>
  <si>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</si>
  <si>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</si>
  <si>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</si>
  <si>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</si>
  <si>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</si>
  <si>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</si>
  <si>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</si>
  <si>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</si>
  <si>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</si>
  <si>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</si>
  <si>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</si>
  <si>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</si>
  <si>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</si>
  <si>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</si>
  <si>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</si>
  <si>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</si>
  <si>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</si>
  <si>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</si>
  <si>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</si>
  <si>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</si>
  <si>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</si>
  <si>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</si>
  <si>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</si>
  <si>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</si>
  <si>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</si>
  <si>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</si>
  <si>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</si>
  <si>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</si>
  <si>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</si>
  <si>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</si>
  <si>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</si>
  <si>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</si>
  <si>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</si>
  <si>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</si>
  <si>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</si>
  <si>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</si>
  <si>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</si>
  <si>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</si>
  <si>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</si>
  <si>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</si>
  <si>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</si>
  <si>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</si>
  <si>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</si>
  <si>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</si>
  <si>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</si>
  <si>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</si>
  <si>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</si>
  <si>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</si>
  <si>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</si>
  <si>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</si>
  <si>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</si>
  <si>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</si>
  <si>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</si>
  <si>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</si>
  <si>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</si>
  <si>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</si>
  <si>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</si>
  <si>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</si>
  <si>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</si>
  <si>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</si>
  <si>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</si>
  <si>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</si>
  <si>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</si>
  <si>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</si>
  <si>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</si>
  <si>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</si>
  <si>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</si>
  <si>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</si>
  <si>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</si>
  <si>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</si>
  <si>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</si>
  <si>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</si>
  <si>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</si>
  <si>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</si>
  <si>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</si>
  <si>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</si>
  <si>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</si>
  <si>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</si>
  <si>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</si>
  <si>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</si>
  <si>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</si>
  <si>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</si>
  <si>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</si>
  <si>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</si>
  <si>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</si>
  <si>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</si>
  <si>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</si>
  <si>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</si>
  <si>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</si>
  <si>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</si>
  <si>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</si>
  <si>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</si>
  <si>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</si>
  <si>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</si>
  <si>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</si>
  <si>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</si>
  <si>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</si>
  <si>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</si>
  <si>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</si>
  <si>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</si>
  <si>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</si>
  <si>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</si>
  <si>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</si>
  <si>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</si>
  <si>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</si>
  <si>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</si>
  <si>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</si>
  <si>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</si>
  <si>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</si>
  <si>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</si>
  <si>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</si>
  <si>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</si>
  <si>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</si>
  <si>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</si>
  <si>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</si>
  <si>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</si>
  <si>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</si>
  <si>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</si>
  <si>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</si>
  <si>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</si>
  <si>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</si>
  <si>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</si>
  <si>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</si>
  <si>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</si>
  <si>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</si>
  <si>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</si>
  <si>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</si>
  <si>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</si>
  <si>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</si>
  <si>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</si>
  <si>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</si>
  <si>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</si>
  <si>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</si>
  <si>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</si>
  <si>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</si>
  <si>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</si>
  <si>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</si>
  <si>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</si>
  <si>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</si>
  <si>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</si>
  <si>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</si>
  <si>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</si>
  <si>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</si>
  <si>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</si>
  <si>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</si>
  <si>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</si>
  <si>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</si>
  <si>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</si>
  <si>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</si>
  <si>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</si>
  <si>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</si>
  <si>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</si>
  <si>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</si>
  <si>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</si>
  <si>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</si>
  <si>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</si>
  <si>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</si>
  <si>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</si>
  <si>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</si>
  <si>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</si>
  <si>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</si>
  <si>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</si>
  <si>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</si>
  <si>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</si>
  <si>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</si>
  <si>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</si>
  <si>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</si>
  <si>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</si>
  <si>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</si>
  <si>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</si>
  <si>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</si>
  <si>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</si>
  <si>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</si>
  <si>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</si>
  <si>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</si>
  <si>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</si>
  <si>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</si>
  <si>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</si>
  <si>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</si>
  <si>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</si>
  <si>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</si>
  <si>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</si>
  <si>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</si>
  <si>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</si>
  <si>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</si>
  <si>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</si>
  <si>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</si>
  <si>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</si>
  <si>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</si>
  <si>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</si>
  <si>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</si>
  <si>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</si>
  <si>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</si>
  <si>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</si>
  <si>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</si>
  <si>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</si>
  <si>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</si>
  <si>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</si>
  <si>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</si>
  <si>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</si>
  <si>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</si>
  <si>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</si>
  <si>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</si>
  <si>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</si>
  <si>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</si>
  <si>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</si>
  <si>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</si>
  <si>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</si>
  <si>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</si>
  <si>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</si>
  <si>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</si>
  <si>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</si>
  <si>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</si>
  <si>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</si>
  <si>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</si>
  <si>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</si>
  <si>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</si>
  <si>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</si>
  <si>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</si>
  <si>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</si>
  <si>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</si>
  <si>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</si>
  <si>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</si>
  <si>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</si>
  <si>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</si>
  <si>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</si>
  <si>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</si>
  <si>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</si>
  <si>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</si>
  <si>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</si>
  <si>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</si>
  <si>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</si>
  <si>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</si>
  <si>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</si>
  <si>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</si>
  <si>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</si>
  <si>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</si>
  <si>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</si>
  <si>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</si>
  <si>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</si>
  <si>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</si>
  <si>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</si>
  <si>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</si>
  <si>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</si>
  <si>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</si>
  <si>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</si>
  <si>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</si>
  <si>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</si>
  <si>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</si>
  <si>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</si>
  <si>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</si>
  <si>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</si>
  <si>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</si>
  <si>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</si>
  <si>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</si>
  <si>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</si>
  <si>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</si>
  <si>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</si>
  <si>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</si>
  <si>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</si>
  <si>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</si>
  <si>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</si>
  <si>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</si>
  <si>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</si>
  <si>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</si>
  <si>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</si>
  <si>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</si>
  <si>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</si>
  <si>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</si>
  <si>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</si>
  <si>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</si>
  <si>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</si>
  <si>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</si>
  <si>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</si>
  <si>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</si>
  <si>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</si>
  <si>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</si>
  <si>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</si>
  <si>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</si>
  <si>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</si>
  <si>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</si>
  <si>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</si>
  <si>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</si>
  <si>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</si>
  <si>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</si>
  <si>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</si>
  <si>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</si>
  <si>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</si>
  <si>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</si>
  <si>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</si>
  <si>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</si>
  <si>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</si>
  <si>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</si>
  <si>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</si>
  <si>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</si>
  <si>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</si>
  <si>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</si>
  <si>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</si>
  <si>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</si>
  <si>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</si>
  <si>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</si>
  <si>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</si>
  <si>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</si>
  <si>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</si>
  <si>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</si>
  <si>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</si>
  <si>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</si>
  <si>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</si>
  <si>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</si>
  <si>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</si>
  <si>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</si>
  <si>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</si>
  <si>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</si>
  <si>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</si>
  <si>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</si>
  <si>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</si>
  <si>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</si>
  <si>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</si>
  <si>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</si>
  <si>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</si>
  <si>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</si>
  <si>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</si>
  <si>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</si>
  <si>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</si>
  <si>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</si>
  <si>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</si>
  <si>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</si>
  <si>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</si>
  <si>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</si>
  <si>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</si>
  <si>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</si>
  <si>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</si>
  <si>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</si>
  <si>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</si>
  <si>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</si>
  <si>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</si>
  <si>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</si>
  <si>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</si>
  <si>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</si>
  <si>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</si>
  <si>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</si>
  <si>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</si>
  <si>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</si>
  <si>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</si>
  <si>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</si>
  <si>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</si>
  <si>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</si>
  <si>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</si>
  <si>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</si>
  <si>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</si>
  <si>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</si>
  <si>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</si>
  <si>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</si>
  <si>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</si>
  <si>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</si>
  <si>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</si>
  <si>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</si>
  <si>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</si>
  <si>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</si>
  <si>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</si>
  <si>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</si>
  <si>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</si>
  <si>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</si>
  <si>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</si>
  <si>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</si>
  <si>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</si>
  <si>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</si>
  <si>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</si>
  <si>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</si>
  <si>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</si>
  <si>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</si>
  <si>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</si>
  <si>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</si>
  <si>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</si>
  <si>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</si>
  <si>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</si>
  <si>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</si>
  <si>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</si>
  <si>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</si>
  <si>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</si>
  <si>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</si>
  <si>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</si>
  <si>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</si>
  <si>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</si>
  <si>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</si>
  <si>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</si>
  <si>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</si>
  <si>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</si>
  <si>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</si>
  <si>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</si>
  <si>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</si>
  <si>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</si>
  <si>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</si>
  <si>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</si>
  <si>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</si>
  <si>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</si>
  <si>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</si>
  <si>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</si>
  <si>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</si>
  <si>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</si>
  <si>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</si>
  <si>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</si>
  <si>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</si>
  <si>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</si>
  <si>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</si>
  <si>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</si>
  <si>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</si>
  <si>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</si>
  <si>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</si>
  <si>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</si>
  <si>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</si>
  <si>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</si>
  <si>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</si>
  <si>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</si>
  <si>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</si>
  <si>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</si>
  <si>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</si>
  <si>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</si>
  <si>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</si>
  <si>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</si>
  <si>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</si>
  <si>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</si>
  <si>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</si>
  <si>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</si>
  <si>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</si>
  <si>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</si>
  <si>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</si>
  <si>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</si>
  <si>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</si>
  <si>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</si>
  <si>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</si>
  <si>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</si>
  <si>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</si>
  <si>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</si>
  <si>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</si>
  <si>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</si>
  <si>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</si>
  <si>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</si>
  <si>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</si>
  <si>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</si>
  <si>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</si>
  <si>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</si>
  <si>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</si>
  <si>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</si>
  <si>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</si>
  <si>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</si>
  <si>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</si>
  <si>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</si>
  <si>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</si>
  <si>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</si>
  <si>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</si>
  <si>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</si>
  <si>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</si>
  <si>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</si>
  <si>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</si>
  <si>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</si>
  <si>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</si>
  <si>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</si>
  <si>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</si>
  <si>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</si>
  <si>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</si>
  <si>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</si>
  <si>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</si>
  <si>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</si>
  <si>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</si>
  <si>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</si>
  <si>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</si>
  <si>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</si>
  <si>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</si>
  <si>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</si>
  <si>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</si>
  <si>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</si>
  <si>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</si>
  <si>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</si>
  <si>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</si>
  <si>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</si>
  <si>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</si>
  <si>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</si>
  <si>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</si>
  <si>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</si>
  <si>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</si>
  <si>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</si>
  <si>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</si>
  <si>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</si>
  <si>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</si>
  <si>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</si>
  <si>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</si>
  <si>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</si>
  <si>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</si>
  <si>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</si>
  <si>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</si>
  <si>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</si>
  <si>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</si>
  <si>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</si>
  <si>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</si>
  <si>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</si>
  <si>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</si>
  <si>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</si>
  <si>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</si>
  <si>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</si>
  <si>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</si>
  <si>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</si>
  <si>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</si>
  <si>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</si>
  <si>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</si>
  <si>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</si>
  <si>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</si>
  <si>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</si>
  <si>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</si>
  <si>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</si>
  <si>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</si>
  <si>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</si>
  <si>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</si>
  <si>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</si>
  <si>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</si>
  <si>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</si>
  <si>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</si>
  <si>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</si>
  <si>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</si>
  <si>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</si>
  <si>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</si>
  <si>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</si>
  <si>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</si>
  <si>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</si>
  <si>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</si>
  <si>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</si>
  <si>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</si>
  <si>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</si>
  <si>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</si>
  <si>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</si>
  <si>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</si>
  <si>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</si>
  <si>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</si>
  <si>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</si>
  <si>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</si>
  <si>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</si>
  <si>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</si>
  <si>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</si>
  <si>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</si>
  <si>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</si>
  <si>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</si>
  <si>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</si>
  <si>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</si>
  <si>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</si>
  <si>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</si>
  <si>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</si>
  <si>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</si>
  <si>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</si>
  <si>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</si>
  <si>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</si>
  <si>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</si>
  <si>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</si>
  <si>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</si>
  <si>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</si>
  <si>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</si>
  <si>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</si>
  <si>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</si>
  <si>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</si>
  <si>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</si>
  <si>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</si>
  <si>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</si>
  <si>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</si>
  <si>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</si>
  <si>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</si>
  <si>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</si>
  <si>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</si>
  <si>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</si>
  <si>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</si>
  <si>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</si>
  <si>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</si>
  <si>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</si>
  <si>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</si>
  <si>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</si>
  <si>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</si>
  <si>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</si>
  <si>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</si>
  <si>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</si>
  <si>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</si>
  <si>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</si>
  <si>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</si>
  <si>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</si>
  <si>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</si>
  <si>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</si>
  <si>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</si>
  <si>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</si>
  <si>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</si>
  <si>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</si>
  <si>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</si>
  <si>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</si>
  <si>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</si>
  <si>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</si>
  <si>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</si>
  <si>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</si>
  <si>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</si>
  <si>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</si>
  <si>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</si>
  <si>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</si>
  <si>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</si>
  <si>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</si>
  <si>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</si>
  <si>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</si>
  <si>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</si>
  <si>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</si>
  <si>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</si>
  <si>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</si>
  <si>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</si>
  <si>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</si>
  <si>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</si>
  <si>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</si>
  <si>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</si>
  <si>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</si>
  <si>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</si>
  <si>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</si>
  <si>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</si>
  <si>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</si>
  <si>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</si>
  <si>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</si>
  <si>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</si>
  <si>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</si>
  <si>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</si>
  <si>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</si>
  <si>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</si>
  <si>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</si>
  <si>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</si>
  <si>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</si>
  <si>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</si>
  <si>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</si>
  <si>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</si>
  <si>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</si>
  <si>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</si>
  <si>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</si>
  <si>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</si>
  <si>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</si>
  <si>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</si>
  <si>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</si>
  <si>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</si>
  <si>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</si>
  <si>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</si>
  <si>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</si>
  <si>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</si>
  <si>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</si>
  <si>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</si>
  <si>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</si>
  <si>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</si>
  <si>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</si>
  <si>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</si>
  <si>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</si>
  <si>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</si>
  <si>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</si>
  <si>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</si>
  <si>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</si>
  <si>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</si>
  <si>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</si>
  <si>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</si>
  <si>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</si>
  <si>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</si>
  <si>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</si>
  <si>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</si>
  <si>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</si>
  <si>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</si>
  <si>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</si>
  <si>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</si>
  <si>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</si>
  <si>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</si>
  <si>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</si>
  <si>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</si>
  <si>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</si>
  <si>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</si>
  <si>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</si>
  <si>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</si>
  <si>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</si>
  <si>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</si>
  <si>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</si>
  <si>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</si>
  <si>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</si>
  <si>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</si>
  <si>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</si>
  <si>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</si>
  <si>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</si>
  <si>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</si>
  <si>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</si>
  <si>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</si>
  <si>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</si>
  <si>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</si>
  <si>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</si>
  <si>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</si>
  <si>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</si>
  <si>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</si>
  <si>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</si>
  <si>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</si>
  <si>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</si>
  <si>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</si>
  <si>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</si>
  <si>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</si>
  <si>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</si>
  <si>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</si>
  <si>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</si>
  <si>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</si>
  <si>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</si>
  <si>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</si>
  <si>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</si>
  <si>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</si>
  <si>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</si>
  <si>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</si>
  <si>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</si>
  <si>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</si>
  <si>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</si>
  <si>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</si>
  <si>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</si>
  <si>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</si>
  <si>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</si>
  <si>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</si>
  <si>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</si>
  <si>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</si>
  <si>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</si>
  <si>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</si>
  <si>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</si>
  <si>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</si>
  <si>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</si>
  <si>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</si>
  <si>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</si>
  <si>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</si>
  <si>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</si>
  <si>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</si>
  <si>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</si>
  <si>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</si>
  <si>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</si>
  <si>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</si>
  <si>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</si>
  <si>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</si>
  <si>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</si>
  <si>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</si>
  <si>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</si>
  <si>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</si>
  <si>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</si>
  <si>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</si>
  <si>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</si>
  <si>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</si>
  <si>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</si>
  <si>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</si>
  <si>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</si>
  <si>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</si>
  <si>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</si>
  <si>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</si>
  <si>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</si>
  <si>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</si>
  <si>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</si>
  <si>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</si>
  <si>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</si>
  <si>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</si>
  <si>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</si>
  <si>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</si>
  <si>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</si>
  <si>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</si>
  <si>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</si>
  <si>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</si>
  <si>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</si>
  <si>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</si>
  <si>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</si>
  <si>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</si>
  <si>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</si>
  <si>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</si>
  <si>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</si>
  <si>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</si>
  <si>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</si>
  <si>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</si>
  <si>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</si>
  <si>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</si>
  <si>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</si>
  <si>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</si>
  <si>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</si>
  <si>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</si>
  <si>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</si>
  <si>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</si>
  <si>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</si>
  <si>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</si>
  <si>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</si>
  <si>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</si>
  <si>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</si>
  <si>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</si>
  <si>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</si>
  <si>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</si>
  <si>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</si>
  <si>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</si>
  <si>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</si>
  <si>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</si>
  <si>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</si>
  <si>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</si>
  <si>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</si>
  <si>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</si>
  <si>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</si>
  <si>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</si>
  <si>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</si>
  <si>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</si>
  <si>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</si>
  <si>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</si>
  <si>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</si>
  <si>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</si>
  <si>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</si>
  <si>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</si>
  <si>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</si>
  <si>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</si>
  <si>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</si>
  <si>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</si>
  <si>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</si>
  <si>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</si>
  <si>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</si>
  <si>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</si>
  <si>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</si>
  <si>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</si>
  <si>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</si>
  <si>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</si>
  <si>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</si>
  <si>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</si>
  <si>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</si>
  <si>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</si>
  <si>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</si>
  <si>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</si>
  <si>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</si>
  <si>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</si>
  <si>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</si>
  <si>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</si>
  <si>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</si>
  <si>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</si>
  <si>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</si>
  <si>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</si>
  <si>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</si>
  <si>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</si>
  <si>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</si>
  <si>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</si>
  <si>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</si>
  <si>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</si>
  <si>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</si>
  <si>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</si>
  <si>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</si>
  <si>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</si>
  <si>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</si>
  <si>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</si>
  <si>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</si>
  <si>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</si>
  <si>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</si>
  <si>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</si>
  <si>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</si>
  <si>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</si>
  <si>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</si>
  <si>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</si>
  <si>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</si>
  <si>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</si>
  <si>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</si>
  <si>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</si>
  <si>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</si>
  <si>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</si>
  <si>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</si>
  <si>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</si>
  <si>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</si>
  <si>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</si>
  <si>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</si>
  <si>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</si>
  <si>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</si>
  <si>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</si>
  <si>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</si>
  <si>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</si>
  <si>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</si>
  <si>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</si>
  <si>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</si>
  <si>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</si>
  <si>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</si>
  <si>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</si>
  <si>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</si>
  <si>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</si>
  <si>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</si>
  <si>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</si>
  <si>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</si>
  <si>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</si>
  <si>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</si>
  <si>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</si>
  <si>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</si>
  <si>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</si>
  <si>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</si>
  <si>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</si>
  <si>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</si>
  <si>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</si>
  <si>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</si>
  <si>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</si>
  <si>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</si>
  <si>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</si>
  <si>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</si>
  <si>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</si>
  <si>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</si>
  <si>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</si>
  <si>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</si>
  <si>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</si>
  <si>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</si>
  <si>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</si>
  <si>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</si>
  <si>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</si>
  <si>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</si>
  <si>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</si>
  <si>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</si>
  <si>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</si>
  <si>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</si>
  <si>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</si>
  <si>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</si>
  <si>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</si>
  <si>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</si>
  <si>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</si>
  <si>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</si>
  <si>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</si>
  <si>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</si>
  <si>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</si>
  <si>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</si>
  <si>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</si>
  <si>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</si>
  <si>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</si>
  <si>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</si>
  <si>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</si>
  <si>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</si>
  <si>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</si>
  <si>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</si>
  <si>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</si>
  <si>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</si>
  <si>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</si>
  <si>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</si>
  <si>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</si>
  <si>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</si>
  <si>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</si>
  <si>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</si>
  <si>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</si>
  <si>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</si>
  <si>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</si>
  <si>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</si>
  <si>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</si>
  <si>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</si>
  <si>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</si>
  <si>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</si>
  <si>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</si>
  <si>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</si>
  <si>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</si>
  <si>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</si>
  <si>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</si>
  <si>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</si>
  <si>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</si>
  <si>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</si>
  <si>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</si>
  <si>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</si>
  <si>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</si>
  <si>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</si>
  <si>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</si>
  <si>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</si>
  <si>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</si>
  <si>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</si>
  <si>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</si>
  <si>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</si>
  <si>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</si>
  <si>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</si>
  <si>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</si>
  <si>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</si>
  <si>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</si>
  <si>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</si>
  <si>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</si>
  <si>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</si>
  <si>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</si>
  <si>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</si>
  <si>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</si>
  <si>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</si>
  <si>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</si>
  <si>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</si>
  <si>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</si>
  <si>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</si>
  <si>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</si>
  <si>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</si>
  <si>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</si>
  <si>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</si>
  <si>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</si>
  <si>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</si>
  <si>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</si>
  <si>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</si>
  <si>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</si>
  <si>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</si>
  <si>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</si>
  <si>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</si>
  <si>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</si>
  <si>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</si>
  <si>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</si>
  <si>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</si>
  <si>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</si>
  <si>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</si>
  <si>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</si>
  <si>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</si>
  <si>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</si>
  <si>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</si>
  <si>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</si>
  <si>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</si>
  <si>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</si>
  <si>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</si>
  <si>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</si>
  <si>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</si>
  <si>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</si>
  <si>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</si>
  <si>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</si>
  <si>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</si>
  <si>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</si>
  <si>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</si>
  <si>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</si>
  <si>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</si>
  <si>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</si>
  <si>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</si>
  <si>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</si>
  <si>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</si>
  <si>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</si>
  <si>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</si>
  <si>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</si>
  <si>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</si>
  <si>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</si>
  <si>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</si>
  <si>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</si>
  <si>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</si>
  <si>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</si>
  <si>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</si>
  <si>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</si>
  <si>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</si>
  <si>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</si>
  <si>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</si>
  <si>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</si>
  <si>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</si>
  <si>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</si>
  <si>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</si>
  <si>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</si>
  <si>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</si>
  <si>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</si>
  <si>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</si>
  <si>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</si>
  <si>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</si>
  <si>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</si>
  <si>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</si>
  <si>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</si>
  <si>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</si>
  <si>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</si>
  <si>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</si>
  <si>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</si>
  <si>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</si>
  <si>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</si>
  <si>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</si>
  <si>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</si>
  <si>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</si>
  <si>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</si>
  <si>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</si>
  <si>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</si>
  <si>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</si>
  <si>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</si>
  <si>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</si>
  <si>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</si>
  <si>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</si>
  <si>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</si>
  <si>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</si>
  <si>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</si>
  <si>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</si>
  <si>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</si>
  <si>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</si>
  <si>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</si>
  <si>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</si>
  <si>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</si>
  <si>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</si>
  <si>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</si>
  <si>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</si>
  <si>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</si>
  <si>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</si>
  <si>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</si>
  <si>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</si>
  <si>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</si>
  <si>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</si>
  <si>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</si>
  <si>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</si>
  <si>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</si>
  <si>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</si>
  <si>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</si>
  <si>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</si>
  <si>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</si>
  <si>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</si>
  <si>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</si>
  <si>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</si>
  <si>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</si>
  <si>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</si>
  <si>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</si>
  <si>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</si>
  <si>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</si>
  <si>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</si>
  <si>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</si>
  <si>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</si>
  <si>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</si>
  <si>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</si>
  <si>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</si>
  <si>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</si>
  <si>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</si>
  <si>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</si>
  <si>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</si>
  <si>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</si>
  <si>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</si>
  <si>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</si>
  <si>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</si>
  <si>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</si>
  <si>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</si>
  <si>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</si>
  <si>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</si>
  <si>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</si>
  <si>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</si>
  <si>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</si>
  <si>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</si>
  <si>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</si>
  <si>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</si>
  <si>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</si>
  <si>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</si>
  <si>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</si>
  <si>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</si>
  <si>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</si>
  <si>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</si>
  <si>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</si>
  <si>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</si>
  <si>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</si>
  <si>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</si>
  <si>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</si>
  <si>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</si>
  <si>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</si>
  <si>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</si>
  <si>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</si>
  <si>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</si>
  <si>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</si>
  <si>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</si>
  <si>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</si>
  <si>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</si>
  <si>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</si>
  <si>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</si>
  <si>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</si>
  <si>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</si>
  <si>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</si>
  <si>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</si>
  <si>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</si>
  <si>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</si>
  <si>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</si>
  <si>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</si>
  <si>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</si>
  <si>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</si>
  <si>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</si>
  <si>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</si>
  <si>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</si>
  <si>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</si>
  <si>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</si>
  <si>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</si>
  <si>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</si>
  <si>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</si>
  <si>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</si>
  <si>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</si>
  <si>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</si>
  <si>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</si>
  <si>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</si>
  <si>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</si>
  <si>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</si>
  <si>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</si>
  <si>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</si>
  <si>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</si>
  <si>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</si>
  <si>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</si>
  <si>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</si>
  <si>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</si>
  <si>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</si>
  <si>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</si>
  <si>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</si>
  <si>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</si>
  <si>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</si>
  <si>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</si>
  <si>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</si>
  <si>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</si>
  <si>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</si>
  <si>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</si>
  <si>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</si>
  <si>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</si>
  <si>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</si>
  <si>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</si>
  <si>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</si>
  <si>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</si>
  <si>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</si>
  <si>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</si>
  <si>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</si>
  <si>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</si>
  <si>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</si>
  <si>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</si>
  <si>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</si>
  <si>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</si>
  <si>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</si>
  <si>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</si>
  <si>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</si>
  <si>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</si>
  <si>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</si>
  <si>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</si>
  <si>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</si>
  <si>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</si>
  <si>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</si>
  <si>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</si>
  <si>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</si>
  <si>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</si>
  <si>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</si>
  <si>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</si>
  <si>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</si>
  <si>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</si>
  <si>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</si>
  <si>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</si>
  <si>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</si>
  <si>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</si>
  <si>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</si>
  <si>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</si>
  <si>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</si>
  <si>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</si>
  <si>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</si>
  <si>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</si>
  <si>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</si>
  <si>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</si>
  <si>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</si>
  <si>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</si>
  <si>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</si>
  <si>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</si>
  <si>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</si>
  <si>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</si>
  <si>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</si>
  <si>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</si>
  <si>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</si>
  <si>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</si>
  <si>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</si>
  <si>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</si>
  <si>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</si>
  <si>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</si>
  <si>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</si>
  <si>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</si>
  <si>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</si>
  <si>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</si>
  <si>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</si>
  <si>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</si>
  <si>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</si>
  <si>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</si>
  <si>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</si>
  <si>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</si>
  <si>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</si>
  <si>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</si>
  <si>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</si>
  <si>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</si>
  <si>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</si>
  <si>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</si>
  <si>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</si>
  <si>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</si>
  <si>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</si>
  <si>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</si>
  <si>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</si>
  <si>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</si>
  <si>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</si>
  <si>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</si>
  <si>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</si>
  <si>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</si>
  <si>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</si>
  <si>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</si>
  <si>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</si>
  <si>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</si>
  <si>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</si>
  <si>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</si>
  <si>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</si>
  <si>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</si>
  <si>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</si>
  <si>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</si>
  <si>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</si>
  <si>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</si>
  <si>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</si>
  <si>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</si>
  <si>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</si>
  <si>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</si>
  <si>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</si>
  <si>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</si>
  <si>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</si>
  <si>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</si>
  <si>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</si>
  <si>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</si>
  <si>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</si>
  <si>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</si>
  <si>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</si>
  <si>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</si>
  <si>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</si>
  <si>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</si>
  <si>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</si>
  <si>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</si>
  <si>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</si>
  <si>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</si>
  <si>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</si>
  <si>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</si>
  <si>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</si>
  <si>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</si>
  <si>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</si>
  <si>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</si>
  <si>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</si>
  <si>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</si>
  <si>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</si>
  <si>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</si>
  <si>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</si>
  <si>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</si>
  <si>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</si>
  <si>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</si>
  <si>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</si>
  <si>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</si>
  <si>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</si>
  <si>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</si>
  <si>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</si>
  <si>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</si>
  <si>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</si>
  <si>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</si>
  <si>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</si>
  <si>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</si>
  <si>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</si>
  <si>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</si>
  <si>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</si>
  <si>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</si>
  <si>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</si>
  <si>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</si>
  <si>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</si>
  <si>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</si>
  <si>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</si>
  <si>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</si>
  <si>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</si>
  <si>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</si>
  <si>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</si>
  <si>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</si>
  <si>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</si>
  <si>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</si>
  <si>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</si>
  <si>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</si>
  <si>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</si>
  <si>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</si>
  <si>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</si>
  <si>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</si>
  <si>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</si>
  <si>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</si>
  <si>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</si>
  <si>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</si>
  <si>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</si>
  <si>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</si>
  <si>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</si>
  <si>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</si>
  <si>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</si>
  <si>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</si>
  <si>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</si>
  <si>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</si>
  <si>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</si>
  <si>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</si>
  <si>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</si>
  <si>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</si>
  <si>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</si>
  <si>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</si>
  <si>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</si>
  <si>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</si>
  <si>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</si>
  <si>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</si>
  <si>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</si>
  <si>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</si>
  <si>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</si>
  <si>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</si>
  <si>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</si>
  <si>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</si>
  <si>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</si>
  <si>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</si>
  <si>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</si>
  <si>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</si>
  <si>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</si>
  <si>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</si>
  <si>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</si>
  <si>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</si>
  <si>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</si>
  <si>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</si>
  <si>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</si>
  <si>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</si>
  <si>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</si>
  <si>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</si>
  <si>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</si>
  <si>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</si>
  <si>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</si>
  <si>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</si>
  <si>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</si>
  <si>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</si>
  <si>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</si>
  <si>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</si>
  <si>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</si>
  <si>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</si>
  <si>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</si>
  <si>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</si>
  <si>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</si>
  <si>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</si>
  <si>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</si>
  <si>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</si>
  <si>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</si>
  <si>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</si>
  <si>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</si>
  <si>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</si>
  <si>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</si>
  <si>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</si>
  <si>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</si>
  <si>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</si>
  <si>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</si>
  <si>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</si>
  <si>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</si>
  <si>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</si>
  <si>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</si>
  <si>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</si>
  <si>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</si>
  <si>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</si>
  <si>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</si>
  <si>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</si>
  <si>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</si>
  <si>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</si>
  <si>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</si>
  <si>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</si>
  <si>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</si>
  <si>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</si>
  <si>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</si>
  <si>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</si>
  <si>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</si>
  <si>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</si>
  <si>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</si>
  <si>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</si>
  <si>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</si>
  <si>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</si>
  <si>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</si>
  <si>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</si>
  <si>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</si>
  <si>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</si>
  <si>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</si>
  <si>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</si>
  <si>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</si>
  <si>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</si>
  <si>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</si>
  <si>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</si>
  <si>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</si>
  <si>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</si>
  <si>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</si>
  <si>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</si>
  <si>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</si>
  <si>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</si>
  <si>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</si>
  <si>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</si>
  <si>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</si>
  <si>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</si>
  <si>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</si>
  <si>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</si>
  <si>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</si>
  <si>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</si>
  <si>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</si>
  <si>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</si>
  <si>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</si>
  <si>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</si>
  <si>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</si>
  <si>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</si>
  <si>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</si>
  <si>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</si>
  <si>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</si>
  <si>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</si>
  <si>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</si>
  <si>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</si>
  <si>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</si>
  <si>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</si>
  <si>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</si>
  <si>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</si>
  <si>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</si>
  <si>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</si>
  <si>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</si>
  <si>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</si>
  <si>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</si>
  <si>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</si>
  <si>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</si>
  <si>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</si>
  <si>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</si>
  <si>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</si>
  <si>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</si>
  <si>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</si>
  <si>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</si>
  <si>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</si>
  <si>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</si>
  <si>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</si>
  <si>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</si>
  <si>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</si>
  <si>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</si>
  <si>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</si>
  <si>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</si>
  <si>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</si>
  <si>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</si>
  <si>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</si>
  <si>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</si>
  <si>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</si>
  <si>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</si>
  <si>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</si>
  <si>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</si>
  <si>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</si>
  <si>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</si>
  <si>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</si>
  <si>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</si>
  <si>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</si>
  <si>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</si>
  <si>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</si>
  <si>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</si>
  <si>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</si>
  <si>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</si>
  <si>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</si>
  <si>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</si>
  <si>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</si>
  <si>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</si>
  <si>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</si>
  <si>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</si>
  <si>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</si>
  <si>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</si>
  <si>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</si>
  <si>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</si>
  <si>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</si>
  <si>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</si>
  <si>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</si>
  <si>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</si>
  <si>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</si>
  <si>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</si>
  <si>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</si>
  <si>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</si>
  <si>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</si>
  <si>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</si>
  <si>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</si>
  <si>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</si>
  <si>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</si>
  <si>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</si>
  <si>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</si>
  <si>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</si>
  <si>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</si>
  <si>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</si>
  <si>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</si>
  <si>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</si>
  <si>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</si>
  <si>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</si>
  <si>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</si>
  <si>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</si>
  <si>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</si>
  <si>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</si>
  <si>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</si>
  <si>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</si>
  <si>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</si>
  <si>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</si>
  <si>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</si>
  <si>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</si>
  <si>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</si>
  <si>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</si>
  <si>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</si>
  <si>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</si>
  <si>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</si>
  <si>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</si>
  <si>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</si>
  <si>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</si>
  <si>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</si>
  <si>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</si>
  <si>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</si>
  <si>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</si>
  <si>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</si>
  <si>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</si>
  <si>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</si>
  <si>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</si>
  <si>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</si>
  <si>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</si>
  <si>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</si>
  <si>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</si>
  <si>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</si>
  <si>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</si>
  <si>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</si>
  <si>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</si>
  <si>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</si>
  <si>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</si>
  <si>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</si>
  <si>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</si>
  <si>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</si>
  <si>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</si>
  <si>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</si>
  <si>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</si>
  <si>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</si>
  <si>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</si>
  <si>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</si>
  <si>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</si>
  <si>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</si>
  <si>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</si>
  <si>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</si>
  <si>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</si>
  <si>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</si>
  <si>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</si>
  <si>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</si>
  <si>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</si>
  <si>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</si>
  <si>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</si>
  <si>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</si>
  <si>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</si>
  <si>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</si>
  <si>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</si>
  <si>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</si>
  <si>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</si>
  <si>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</si>
  <si>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</si>
  <si>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</si>
  <si>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</si>
  <si>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</si>
  <si>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</si>
  <si>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</si>
  <si>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</si>
  <si>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</si>
  <si>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</si>
  <si>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</si>
  <si>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</si>
  <si>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</si>
  <si>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</si>
  <si>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</si>
  <si>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</si>
  <si>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</si>
  <si>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</si>
  <si>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</si>
  <si>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</si>
  <si>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</si>
  <si>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</si>
  <si>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</si>
  <si>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</si>
  <si>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</si>
  <si>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</si>
  <si>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</si>
  <si>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</si>
  <si>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</si>
  <si>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</si>
  <si>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</si>
  <si>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</si>
  <si>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</si>
  <si>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</si>
  <si>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</si>
  <si>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</si>
  <si>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</si>
  <si>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</si>
  <si>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</si>
  <si>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</si>
  <si>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</si>
  <si>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</si>
  <si>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</si>
  <si>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</si>
  <si>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</si>
  <si>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</si>
  <si>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</si>
  <si>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</si>
  <si>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</si>
  <si>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</si>
  <si>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</si>
  <si>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</si>
  <si>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</si>
  <si>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</si>
  <si>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</si>
  <si>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</si>
  <si>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</si>
  <si>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</si>
  <si>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</si>
  <si>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</si>
  <si>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</si>
  <si>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</si>
  <si>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</si>
  <si>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</si>
  <si>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</si>
  <si>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</si>
  <si>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</si>
  <si>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</si>
  <si>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</si>
  <si>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</si>
  <si>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</si>
  <si>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</si>
  <si>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</si>
  <si>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</si>
  <si>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</si>
  <si>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</si>
  <si>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</si>
  <si>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</si>
  <si>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</si>
  <si>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</si>
  <si>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</si>
  <si>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</si>
  <si>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</si>
  <si>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</si>
  <si>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</si>
  <si>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</si>
  <si>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</si>
  <si>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</si>
  <si>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</si>
  <si>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</si>
  <si>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</si>
  <si>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</si>
  <si>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</si>
  <si>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</si>
  <si>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</si>
  <si>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</si>
  <si>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</si>
  <si>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</si>
  <si>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</si>
  <si>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</si>
  <si>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</si>
  <si>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</si>
  <si>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</si>
  <si>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</si>
  <si>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</si>
  <si>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</si>
  <si>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</si>
  <si>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</si>
  <si>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</si>
  <si>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</si>
  <si>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</si>
  <si>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</si>
  <si>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</si>
  <si>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</si>
  <si>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</si>
  <si>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</si>
  <si>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</si>
  <si>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</si>
  <si>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</si>
  <si>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</si>
  <si>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</si>
  <si>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</si>
  <si>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</si>
  <si>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</si>
  <si>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</si>
  <si>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</si>
  <si>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</si>
  <si>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</si>
  <si>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</si>
  <si>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</si>
  <si>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</si>
  <si>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</si>
  <si>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</si>
  <si>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</si>
  <si>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</si>
  <si>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</si>
  <si>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</si>
  <si>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</si>
  <si>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</si>
  <si>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</si>
  <si>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</si>
  <si>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</si>
  <si>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</si>
  <si>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</si>
  <si>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</si>
  <si>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</si>
  <si>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</si>
  <si>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</si>
  <si>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</si>
  <si>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</si>
  <si>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</si>
  <si>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</si>
  <si>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</si>
  <si>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</si>
  <si>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</si>
  <si>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</si>
  <si>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</si>
  <si>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</si>
  <si>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</si>
  <si>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</si>
  <si>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</si>
  <si>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</si>
  <si>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</si>
  <si>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</si>
  <si>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</si>
  <si>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</si>
  <si>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</si>
  <si>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</si>
  <si>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</si>
  <si>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</si>
  <si>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</si>
  <si>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</si>
  <si>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</si>
  <si>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</si>
  <si>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</si>
  <si>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</si>
  <si>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</si>
  <si>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</si>
  <si>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</si>
  <si>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</si>
  <si>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</si>
  <si>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</si>
  <si>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</si>
  <si>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</si>
  <si>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</si>
  <si>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</si>
  <si>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</si>
  <si>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</si>
  <si>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</si>
  <si>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</si>
  <si>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</si>
  <si>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</si>
  <si>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</si>
  <si>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</si>
  <si>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</si>
  <si>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</si>
  <si>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</si>
  <si>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</si>
  <si>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</si>
  <si>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</si>
  <si>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</si>
  <si>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</si>
  <si>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</si>
  <si>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</si>
  <si>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</si>
  <si>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</si>
  <si>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</si>
  <si>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</si>
  <si>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</si>
  <si>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</si>
  <si>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</si>
  <si>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</si>
  <si>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</si>
  <si>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</si>
  <si>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</si>
  <si>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</si>
  <si>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</si>
  <si>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</si>
  <si>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</si>
  <si>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</si>
  <si>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</si>
  <si>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</si>
  <si>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</si>
  <si>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</si>
  <si>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</si>
  <si>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</si>
  <si>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</si>
  <si>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</si>
  <si>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</si>
  <si>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</si>
  <si>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</si>
  <si>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</si>
  <si>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</si>
  <si>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</si>
  <si>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</si>
  <si>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</si>
  <si>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</si>
  <si>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</si>
  <si>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</si>
  <si>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</si>
  <si>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</si>
  <si>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</si>
  <si>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</si>
  <si>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</si>
  <si>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</si>
  <si>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</si>
  <si>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</si>
  <si>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</si>
  <si>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</si>
  <si>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</si>
  <si>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</si>
  <si>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</si>
  <si>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</si>
  <si>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</si>
  <si>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</si>
  <si>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</si>
  <si>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</si>
  <si>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</si>
  <si>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</si>
  <si>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</si>
  <si>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</si>
  <si>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</si>
  <si>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</si>
  <si>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</si>
  <si>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</si>
  <si>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</si>
  <si>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</si>
  <si>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</si>
  <si>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</si>
  <si>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</si>
  <si>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</si>
  <si>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</si>
  <si>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</si>
  <si>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</si>
  <si>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</si>
  <si>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</si>
  <si>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</si>
  <si>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</si>
  <si>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</si>
  <si>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</si>
  <si>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</si>
  <si>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</si>
  <si>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</si>
  <si>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</si>
  <si>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</si>
  <si>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</si>
  <si>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</si>
  <si>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</si>
  <si>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</si>
  <si>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</si>
  <si>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</si>
  <si>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</si>
  <si>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</si>
  <si>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</si>
  <si>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</si>
  <si>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</si>
  <si>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</si>
  <si>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</si>
  <si>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</si>
  <si>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</si>
  <si>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</si>
  <si>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</si>
  <si>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</si>
  <si>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</si>
  <si>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</si>
  <si>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</si>
  <si>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</si>
  <si>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</si>
  <si>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</si>
  <si>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</si>
  <si>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</si>
  <si>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</si>
  <si>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</si>
  <si>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</si>
  <si>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</si>
  <si>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</si>
  <si>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</si>
  <si>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</si>
  <si>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</si>
  <si>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</si>
  <si>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</si>
  <si>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</si>
  <si>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</si>
  <si>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</si>
  <si>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</si>
  <si>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</si>
  <si>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</si>
  <si>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</si>
  <si>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</si>
  <si>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</si>
  <si>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</si>
  <si>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</si>
  <si>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</si>
  <si>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</si>
  <si>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</si>
  <si>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</si>
  <si>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</si>
  <si>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</si>
  <si>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</si>
  <si>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</si>
  <si>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</si>
  <si>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</si>
  <si>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</si>
  <si>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</si>
  <si>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</si>
  <si>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</si>
  <si>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</si>
  <si>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</si>
  <si>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</si>
  <si>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</si>
  <si>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</si>
  <si>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</si>
  <si>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</si>
  <si>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</si>
  <si>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</si>
  <si>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</si>
  <si>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</si>
  <si>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</si>
  <si>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</si>
  <si>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</si>
  <si>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</si>
  <si>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</si>
  <si>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</si>
  <si>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</si>
  <si>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</si>
  <si>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</si>
  <si>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</si>
  <si>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</si>
  <si>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</si>
  <si>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</si>
  <si>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</si>
  <si>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</si>
  <si>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</si>
  <si>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</si>
  <si>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</si>
  <si>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</si>
  <si>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</si>
  <si>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</si>
  <si>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</si>
  <si>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</si>
  <si>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</si>
  <si>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</si>
  <si>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</si>
  <si>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</si>
  <si>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</si>
  <si>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</si>
  <si>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</si>
  <si>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</si>
  <si>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</si>
  <si>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</si>
  <si>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</si>
  <si>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</si>
  <si>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</si>
  <si>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</si>
  <si>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</si>
  <si>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</si>
  <si>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</si>
  <si>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</si>
  <si>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</si>
  <si>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</si>
  <si>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</si>
  <si>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</si>
  <si>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</si>
  <si>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</si>
  <si>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</si>
  <si>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</si>
  <si>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</si>
  <si>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</si>
  <si>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</si>
  <si>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</si>
  <si>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</si>
  <si>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</si>
  <si>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</si>
  <si>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</si>
  <si>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</si>
  <si>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</si>
  <si>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</si>
  <si>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</si>
  <si>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</si>
  <si>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</si>
  <si>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</si>
  <si>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</si>
  <si>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</si>
  <si>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</si>
  <si>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</si>
  <si>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</si>
  <si>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</si>
  <si>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</si>
  <si>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</si>
  <si>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</si>
  <si>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</si>
  <si>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</si>
  <si>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</si>
  <si>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</si>
  <si>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</si>
  <si>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</si>
  <si>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</si>
  <si>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</si>
  <si>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</si>
  <si>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</si>
  <si>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</si>
  <si>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</si>
  <si>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</si>
  <si>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</si>
  <si>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</si>
  <si>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</si>
  <si>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</si>
  <si>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</si>
  <si>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</si>
  <si>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</si>
  <si>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</si>
  <si>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</si>
  <si>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</si>
  <si>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</si>
  <si>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</si>
  <si>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</si>
  <si>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</si>
  <si>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</si>
  <si>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</si>
  <si>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</si>
  <si>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</si>
  <si>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</si>
  <si>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</si>
  <si>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</si>
  <si>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</si>
  <si>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</si>
  <si>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</si>
  <si>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</si>
  <si>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</si>
  <si>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</si>
  <si>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</si>
  <si>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</si>
  <si>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</si>
  <si>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</si>
  <si>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</si>
  <si>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</si>
  <si>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</si>
  <si>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</si>
  <si>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</si>
  <si>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</si>
  <si>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</si>
  <si>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</si>
  <si>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</si>
  <si>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</si>
  <si>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</si>
  <si>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</si>
  <si>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</si>
  <si>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</si>
  <si>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</si>
  <si>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</si>
  <si>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</si>
  <si>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</si>
  <si>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</si>
  <si>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</si>
  <si>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</si>
  <si>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</si>
  <si>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</si>
  <si>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</si>
  <si>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</si>
  <si>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</si>
  <si>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</si>
  <si>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</si>
  <si>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</si>
  <si>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</si>
  <si>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</si>
  <si>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</si>
  <si>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</si>
  <si>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</si>
  <si>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</si>
  <si>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</si>
  <si>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</si>
  <si>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</si>
  <si>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</si>
  <si>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</si>
  <si>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</si>
  <si>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</si>
  <si>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</si>
  <si>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</si>
  <si>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</si>
  <si>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</si>
  <si>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</si>
  <si>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</si>
  <si>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</si>
  <si>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</si>
  <si>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</si>
  <si>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</si>
  <si>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</si>
  <si>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</si>
  <si>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</si>
  <si>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</si>
  <si>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</si>
  <si>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</si>
  <si>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</si>
  <si>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</si>
  <si>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</si>
  <si>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</si>
  <si>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</si>
  <si>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</si>
  <si>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</si>
  <si>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</si>
  <si>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</si>
  <si>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</si>
  <si>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</si>
  <si>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</si>
  <si>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</si>
  <si>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</si>
  <si>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</si>
  <si>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</si>
  <si>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</si>
  <si>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</si>
  <si>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</si>
  <si>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</si>
  <si>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</si>
  <si>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</si>
  <si>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</si>
  <si>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</si>
  <si>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</si>
  <si>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</si>
  <si>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</si>
  <si>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</si>
  <si>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</si>
  <si>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</si>
  <si>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</si>
  <si>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</si>
  <si>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</si>
  <si>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</si>
  <si>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</si>
  <si>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</si>
  <si>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</si>
  <si>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</si>
  <si>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</si>
  <si>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</si>
  <si>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</si>
  <si>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</si>
  <si>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</si>
  <si>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</si>
  <si>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</si>
  <si>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</si>
  <si>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</si>
  <si>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</si>
  <si>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</si>
  <si>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</si>
  <si>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</si>
  <si>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</si>
  <si>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</si>
  <si>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</si>
  <si>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</si>
  <si>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</si>
  <si>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</si>
  <si>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</si>
  <si>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</si>
  <si>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</si>
  <si>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</si>
  <si>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</si>
  <si>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</si>
  <si>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</si>
  <si>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</si>
  <si>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</si>
  <si>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</si>
  <si>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</si>
  <si>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</si>
  <si>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</si>
  <si>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</si>
  <si>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</si>
  <si>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</si>
  <si>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</si>
  <si>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</si>
  <si>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</si>
  <si>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</si>
  <si>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</si>
  <si>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</si>
  <si>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</si>
  <si>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</si>
  <si>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</si>
  <si>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</si>
  <si>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</si>
  <si>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</si>
  <si>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</si>
  <si>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</si>
  <si>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</si>
  <si>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</si>
  <si>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</si>
  <si>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</si>
  <si>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</si>
  <si>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</si>
  <si>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</si>
  <si>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</si>
  <si>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</si>
  <si>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</si>
  <si>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</si>
  <si>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</si>
  <si>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</si>
  <si>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</si>
  <si>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</si>
  <si>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</si>
  <si>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</si>
  <si>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</si>
  <si>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</si>
  <si>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</si>
  <si>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</si>
  <si>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</si>
  <si>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</si>
  <si>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</si>
  <si>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</si>
  <si>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</si>
  <si>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</si>
  <si>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</si>
  <si>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</si>
  <si>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</si>
  <si>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</si>
  <si>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</si>
  <si>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</si>
  <si>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</si>
  <si>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</si>
  <si>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</si>
  <si>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</si>
  <si>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</si>
  <si>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</si>
  <si>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</si>
  <si>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</si>
  <si>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</si>
  <si>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</si>
  <si>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</si>
  <si>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</si>
  <si>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</si>
  <si>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</si>
  <si>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</si>
  <si>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</si>
  <si>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</si>
  <si>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</si>
  <si>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</si>
  <si>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</si>
  <si>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</si>
  <si>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</si>
  <si>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</si>
  <si>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</si>
  <si>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</si>
  <si>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</si>
  <si>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</si>
  <si>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</si>
  <si>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</si>
  <si>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</si>
  <si>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</si>
  <si>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</si>
  <si>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</si>
  <si>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</si>
  <si>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</si>
  <si>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</si>
  <si>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</si>
  <si>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</si>
  <si>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</si>
  <si>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</si>
  <si>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</si>
  <si>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</si>
  <si>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</si>
  <si>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</si>
  <si>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</si>
  <si>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</si>
  <si>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</si>
  <si>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</si>
  <si>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</si>
  <si>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</si>
  <si>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</si>
  <si>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</si>
  <si>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</si>
  <si>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</si>
  <si>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</si>
  <si>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</si>
  <si>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</si>
  <si>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</si>
  <si>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</si>
  <si>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</si>
  <si>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</si>
  <si>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</si>
  <si>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</si>
  <si>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</si>
  <si>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</si>
  <si>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</si>
  <si>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</si>
  <si>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</si>
  <si>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</si>
  <si>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</si>
  <si>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</si>
  <si>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</si>
  <si>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</si>
  <si>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</si>
  <si>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</si>
  <si>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</si>
  <si>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</si>
  <si>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</si>
  <si>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</si>
  <si>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</si>
  <si>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</si>
  <si>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</si>
  <si>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</si>
  <si>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</si>
  <si>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</si>
  <si>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</si>
  <si>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</si>
  <si>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</si>
  <si>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</si>
  <si>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</si>
  <si>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</si>
  <si>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</si>
  <si>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</si>
  <si>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</si>
  <si>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</si>
  <si>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</si>
  <si>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</si>
  <si>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</si>
  <si>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</si>
  <si>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</si>
  <si>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</si>
  <si>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</si>
  <si>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</si>
  <si>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</si>
  <si>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</si>
  <si>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</si>
  <si>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</si>
  <si>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</si>
  <si>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</si>
  <si>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</si>
  <si>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</si>
  <si>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</si>
  <si>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</si>
  <si>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</si>
  <si>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</si>
  <si>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</si>
  <si>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</si>
  <si>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</si>
  <si>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</si>
  <si>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</si>
  <si>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</si>
  <si>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</si>
  <si>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</si>
  <si>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</si>
  <si>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</si>
  <si>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</si>
  <si>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</si>
  <si>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</si>
  <si>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</si>
  <si>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</si>
  <si>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</si>
  <si>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</si>
  <si>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</si>
  <si>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</si>
  <si>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</si>
  <si>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</si>
  <si>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</si>
  <si>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</si>
  <si>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</si>
  <si>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</si>
  <si>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</si>
  <si>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</si>
  <si>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</si>
  <si>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</si>
  <si>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</si>
  <si>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</si>
  <si>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</si>
  <si>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</si>
  <si>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</si>
  <si>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</si>
  <si>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</si>
  <si>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</si>
  <si>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</si>
  <si>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</si>
  <si>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</si>
  <si>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</si>
  <si>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</si>
  <si>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</si>
  <si>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</si>
  <si>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</si>
  <si>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</si>
  <si>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</si>
  <si>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</si>
  <si>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</si>
  <si>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</si>
  <si>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</si>
  <si>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</si>
  <si>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</si>
  <si>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</si>
  <si>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</si>
  <si>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</si>
  <si>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</si>
  <si>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</si>
  <si>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</si>
  <si>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</si>
  <si>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</si>
  <si>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</si>
  <si>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</si>
  <si>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</si>
  <si>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</si>
  <si>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</si>
  <si>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</si>
  <si>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</si>
  <si>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</si>
  <si>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</si>
  <si>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</si>
  <si>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</si>
  <si>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</si>
  <si>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</si>
  <si>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</si>
  <si>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</si>
  <si>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</si>
  <si>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</si>
  <si>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</si>
  <si>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</si>
  <si>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</si>
  <si>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</si>
  <si>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</si>
  <si>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</si>
  <si>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</si>
  <si>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</si>
  <si>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</si>
  <si>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</si>
  <si>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</si>
  <si>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</si>
  <si>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</si>
  <si>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</si>
  <si>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</si>
  <si>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</si>
  <si>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</si>
  <si>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</si>
  <si>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</si>
  <si>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</si>
  <si>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</si>
  <si>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</si>
  <si>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</si>
  <si>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</si>
  <si>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</si>
  <si>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</si>
  <si>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</si>
  <si>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</si>
  <si>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</si>
  <si>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</si>
  <si>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</si>
  <si>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</si>
  <si>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</si>
  <si>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</si>
  <si>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</si>
  <si>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</si>
  <si>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</si>
  <si>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</si>
  <si>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</si>
  <si>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</si>
  <si>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</si>
  <si>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</si>
  <si>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</si>
  <si>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</si>
  <si>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</si>
  <si>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</si>
  <si>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</si>
  <si>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</si>
  <si>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</si>
  <si>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</si>
  <si>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</si>
  <si>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</si>
  <si>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</si>
  <si>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</si>
  <si>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</si>
  <si>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</si>
  <si>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</si>
  <si>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</si>
  <si>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</si>
  <si>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</si>
  <si>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</si>
  <si>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</si>
  <si>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</si>
  <si>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</si>
  <si>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</si>
  <si>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</si>
  <si>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</si>
  <si>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</si>
  <si>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</si>
  <si>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</si>
  <si>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</si>
  <si>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</si>
  <si>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</si>
  <si>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</si>
  <si>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</si>
  <si>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</si>
  <si>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</si>
  <si>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</si>
  <si>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</si>
  <si>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</si>
  <si>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</si>
  <si>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</si>
  <si>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</si>
  <si>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</si>
  <si>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</si>
  <si>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</si>
  <si>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</si>
  <si>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</si>
  <si>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</si>
  <si>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</si>
  <si>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</si>
  <si>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</si>
  <si>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</si>
  <si>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</si>
  <si>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</si>
  <si>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</si>
  <si>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</si>
  <si>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</si>
  <si>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</si>
  <si>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</si>
  <si>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</si>
  <si>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</si>
  <si>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</si>
  <si>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</si>
  <si>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</si>
  <si>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</si>
  <si>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</si>
  <si>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</si>
  <si>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</si>
  <si>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</si>
  <si>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</si>
  <si>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</si>
  <si>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</si>
  <si>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</si>
  <si>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</si>
  <si>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</si>
  <si>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</si>
  <si>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</si>
  <si>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</si>
  <si>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</si>
  <si>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</si>
  <si>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</si>
  <si>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</si>
  <si>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</si>
  <si>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</si>
  <si>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</si>
  <si>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</si>
  <si>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</si>
  <si>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</si>
  <si>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</si>
  <si>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</si>
  <si>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</si>
  <si>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</si>
  <si>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</si>
  <si>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</si>
  <si>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</si>
  <si>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</si>
  <si>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</si>
  <si>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</si>
  <si>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</si>
  <si>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</si>
  <si>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</si>
  <si>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</si>
  <si>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</si>
  <si>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</si>
  <si>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</si>
  <si>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</si>
  <si>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</si>
  <si>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</si>
  <si>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</si>
  <si>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</si>
  <si>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</si>
  <si>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</si>
  <si>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</si>
  <si>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</si>
  <si>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</si>
  <si>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</si>
  <si>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</si>
  <si>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</si>
  <si>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</si>
  <si>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</si>
  <si>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</si>
  <si>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</si>
  <si>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</si>
  <si>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</si>
  <si>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</si>
  <si>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</si>
  <si>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</si>
  <si>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</si>
  <si>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</si>
  <si>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</si>
  <si>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</si>
  <si>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</si>
  <si>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</si>
  <si>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</si>
  <si>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</si>
  <si>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</si>
  <si>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</si>
  <si>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</si>
  <si>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</si>
  <si>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</si>
  <si>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</si>
  <si>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</si>
  <si>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</si>
  <si>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</si>
  <si>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</si>
  <si>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</si>
  <si>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</si>
  <si>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</si>
  <si>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</si>
  <si>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</si>
  <si>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</si>
  <si>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</si>
  <si>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</si>
  <si>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</si>
  <si>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</si>
  <si>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</si>
  <si>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</si>
  <si>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</si>
  <si>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</si>
  <si>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</si>
  <si>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</si>
  <si>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</si>
  <si>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</si>
  <si>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</si>
  <si>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</si>
  <si>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</si>
  <si>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</si>
  <si>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</si>
  <si>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</si>
  <si>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</si>
  <si>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</si>
  <si>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</si>
  <si>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</si>
  <si>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</si>
  <si>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</si>
  <si>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</si>
  <si>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</si>
  <si>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</si>
  <si>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</si>
  <si>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</si>
  <si>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</si>
  <si>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</si>
  <si>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</si>
  <si>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</si>
  <si>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</si>
  <si>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</si>
  <si>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</si>
  <si>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</si>
  <si>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</si>
  <si>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</si>
  <si>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</si>
  <si>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</si>
  <si>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</si>
  <si>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</si>
  <si>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</si>
  <si>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</si>
  <si>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</si>
  <si>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</si>
  <si>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</si>
  <si>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</si>
  <si>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</si>
  <si>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</si>
  <si>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</si>
  <si>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</si>
  <si>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</si>
  <si>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</si>
  <si>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</si>
  <si>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</si>
  <si>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</si>
  <si>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</si>
  <si>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</si>
  <si>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</si>
  <si>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</si>
  <si>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</si>
  <si>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</si>
  <si>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</si>
  <si>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</si>
  <si>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</si>
  <si>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</si>
  <si>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</si>
  <si>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</si>
  <si>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</si>
  <si>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</si>
  <si>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</si>
  <si>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</si>
  <si>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</si>
  <si>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</si>
  <si>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</si>
  <si>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</si>
  <si>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</si>
  <si>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</si>
  <si>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</si>
  <si>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</si>
  <si>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</si>
  <si>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</si>
  <si>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</si>
  <si>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</si>
  <si>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</si>
  <si>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</si>
  <si>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</si>
  <si>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</si>
  <si>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</si>
  <si>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</si>
  <si>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</si>
  <si>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</si>
  <si>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</si>
  <si>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</si>
  <si>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</si>
  <si>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</si>
  <si>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</si>
  <si>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</si>
  <si>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</si>
  <si>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</si>
  <si>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</si>
  <si>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</si>
  <si>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</si>
  <si>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</si>
  <si>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</si>
  <si>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</si>
  <si>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</si>
  <si>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</si>
  <si>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</si>
  <si>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</si>
  <si>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</si>
  <si>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</si>
  <si>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</si>
  <si>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</si>
  <si>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</si>
  <si>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</si>
  <si>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</si>
  <si>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</si>
  <si>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</si>
  <si>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</si>
  <si>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</si>
  <si>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</si>
  <si>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</si>
  <si>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</si>
  <si>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</si>
  <si>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</si>
  <si>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</si>
  <si>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</si>
  <si>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</si>
  <si>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</si>
  <si>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</si>
  <si>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</si>
  <si>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</si>
  <si>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</si>
  <si>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</si>
  <si>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</si>
  <si>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</si>
  <si>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</si>
  <si>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</si>
  <si>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</si>
  <si>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</si>
  <si>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</si>
  <si>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</si>
  <si>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</si>
  <si>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</si>
  <si>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</si>
  <si>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</si>
  <si>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</si>
  <si>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</si>
  <si>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</si>
  <si>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</si>
  <si>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</si>
  <si>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</si>
  <si>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</si>
  <si>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</si>
  <si>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</si>
  <si>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</si>
  <si>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</si>
  <si>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</si>
  <si>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</si>
  <si>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</si>
  <si>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</si>
  <si>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</si>
  <si>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</si>
  <si>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</si>
  <si>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</si>
  <si>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</si>
  <si>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</si>
  <si>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</si>
  <si>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</si>
  <si>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</si>
  <si>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</si>
  <si>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</si>
  <si>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</si>
  <si>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</si>
  <si>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</si>
  <si>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</si>
  <si>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</si>
  <si>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</si>
  <si>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</si>
  <si>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</si>
  <si>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</si>
  <si>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</si>
  <si>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</si>
  <si>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</si>
  <si>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</si>
  <si>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</si>
  <si>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</si>
  <si>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</si>
  <si>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</si>
  <si>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</si>
  <si>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</si>
  <si>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</si>
  <si>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</si>
  <si>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</si>
  <si>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</si>
  <si>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</si>
  <si>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</si>
  <si>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</si>
  <si>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</si>
  <si>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</si>
  <si>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</si>
  <si>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</si>
  <si>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</si>
  <si>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</si>
  <si>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</si>
  <si>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</si>
  <si>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</si>
  <si>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</si>
  <si>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</si>
  <si>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</si>
  <si>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</si>
  <si>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</si>
  <si>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</si>
  <si>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</si>
  <si>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</si>
  <si>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</si>
  <si>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</si>
  <si>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</si>
  <si>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</si>
  <si>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</si>
  <si>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</si>
  <si>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</si>
  <si>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</si>
  <si>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</si>
  <si>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</si>
  <si>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</si>
  <si>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</si>
  <si>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</si>
  <si>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</si>
  <si>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</si>
  <si>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</si>
  <si>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</si>
  <si>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</si>
  <si>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</si>
  <si>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</si>
  <si>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</si>
  <si>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</si>
  <si>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</si>
  <si>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</si>
  <si>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</si>
  <si>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</si>
  <si>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</si>
  <si>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</si>
  <si>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</si>
  <si>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</si>
  <si>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</si>
  <si>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</si>
  <si>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</si>
  <si>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</si>
  <si>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</si>
  <si>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</si>
  <si>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</si>
  <si>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</si>
  <si>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</si>
  <si>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</si>
  <si>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</si>
  <si>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</si>
  <si>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</si>
  <si>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</si>
  <si>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</si>
  <si>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</si>
  <si>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</si>
  <si>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</si>
  <si>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</si>
  <si>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</si>
  <si>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</si>
  <si>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</si>
  <si>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</si>
  <si>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</si>
  <si>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</si>
  <si>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</si>
  <si>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</si>
  <si>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</si>
  <si>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</si>
  <si>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</si>
  <si>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</si>
  <si>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</si>
  <si>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</si>
  <si>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</si>
  <si>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</si>
  <si>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</si>
  <si>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</si>
  <si>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</si>
  <si>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</si>
  <si>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</si>
  <si>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</si>
  <si>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</si>
  <si>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</si>
  <si>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</si>
  <si>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</si>
  <si>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</si>
  <si>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</si>
  <si>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</si>
  <si>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</si>
  <si>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</si>
  <si>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</si>
  <si>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</si>
  <si>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</si>
  <si>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</si>
  <si>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</si>
  <si>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</si>
  <si>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</si>
  <si>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</si>
  <si>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</si>
  <si>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</si>
  <si>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</si>
  <si>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</si>
  <si>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</si>
  <si>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</si>
  <si>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</si>
  <si>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</si>
  <si>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</si>
  <si>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</si>
  <si>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</si>
  <si>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</si>
  <si>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</si>
  <si>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</si>
  <si>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</si>
  <si>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</si>
  <si>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</si>
  <si>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</si>
  <si>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</si>
  <si>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</si>
  <si>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</si>
  <si>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</si>
  <si>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</si>
  <si>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</si>
  <si>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</si>
  <si>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</si>
  <si>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</si>
  <si>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</si>
  <si>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</si>
  <si>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</si>
  <si>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</si>
  <si>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</si>
  <si>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</si>
  <si>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</si>
  <si>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</si>
  <si>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</si>
  <si>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</si>
  <si>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</si>
  <si>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</si>
  <si>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</si>
  <si>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</si>
  <si>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</si>
  <si>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</si>
  <si>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</si>
  <si>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</si>
  <si>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</si>
  <si>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</si>
  <si>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</si>
  <si>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</si>
  <si>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</si>
  <si>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</si>
  <si>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</si>
  <si>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</si>
  <si>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</si>
  <si>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</si>
  <si>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</si>
  <si>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</si>
  <si>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</si>
  <si>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</si>
  <si>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</si>
  <si>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</si>
  <si>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</si>
  <si>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</si>
  <si>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</si>
  <si>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</si>
  <si>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</si>
  <si>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</si>
  <si>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</si>
  <si>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</si>
  <si>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</si>
  <si>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</si>
  <si>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</si>
  <si>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</si>
  <si>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</si>
  <si>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</si>
  <si>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</si>
  <si>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</si>
  <si>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</si>
  <si>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</si>
  <si>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</si>
  <si>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</si>
  <si>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</si>
  <si>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</si>
  <si>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</si>
  <si>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</si>
  <si>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</si>
  <si>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</si>
  <si>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</si>
  <si>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</si>
  <si>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</si>
  <si>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</si>
  <si>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</si>
  <si>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</si>
  <si>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</si>
  <si>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</si>
  <si>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</si>
  <si>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</si>
  <si>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</si>
  <si>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</si>
  <si>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</si>
  <si>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</si>
  <si>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</si>
  <si>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</si>
  <si>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</si>
  <si>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</si>
  <si>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</si>
  <si>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</si>
  <si>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</si>
  <si>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</si>
  <si>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</si>
  <si>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</si>
  <si>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</si>
  <si>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</si>
  <si>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</si>
  <si>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</si>
  <si>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</si>
  <si>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</si>
  <si>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</si>
  <si>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</si>
  <si>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</si>
  <si>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</si>
  <si>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</si>
  <si>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</si>
  <si>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</si>
  <si>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</si>
  <si>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</si>
  <si>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</si>
  <si>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</si>
  <si>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</si>
  <si>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</si>
  <si>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</si>
  <si>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</si>
  <si>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</si>
  <si>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</si>
  <si>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</si>
  <si>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</si>
  <si>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</si>
  <si>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</si>
  <si>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</si>
  <si>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</si>
  <si>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</si>
  <si>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</si>
  <si>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</si>
  <si>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</si>
  <si>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</si>
  <si>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</si>
  <si>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</si>
  <si>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</si>
  <si>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</si>
  <si>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</si>
  <si>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</si>
  <si>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</si>
  <si>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</si>
  <si>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</si>
  <si>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</si>
  <si>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</si>
  <si>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</si>
  <si>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</si>
  <si>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</si>
  <si>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</si>
  <si>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</si>
  <si>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</si>
  <si>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</si>
  <si>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</si>
  <si>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</si>
  <si>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</si>
  <si>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</si>
  <si>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</si>
  <si>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</si>
  <si>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</si>
  <si>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</si>
  <si>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</si>
  <si>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</si>
  <si>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</si>
  <si>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</si>
  <si>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</si>
  <si>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</si>
  <si>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</si>
  <si>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</si>
  <si>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</si>
  <si>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</si>
  <si>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</si>
  <si>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</si>
  <si>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</si>
  <si>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</si>
  <si>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</si>
  <si>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</si>
  <si>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</si>
  <si>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</si>
  <si>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</si>
  <si>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</si>
  <si>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</si>
  <si>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</si>
  <si>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</si>
  <si>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</si>
  <si>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</si>
  <si>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</si>
  <si>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</si>
  <si>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</si>
  <si>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</si>
  <si>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</si>
  <si>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</si>
  <si>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</si>
  <si>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</si>
  <si>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</si>
  <si>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</si>
  <si>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</si>
  <si>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</si>
  <si>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</si>
  <si>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</si>
  <si>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</si>
  <si>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</si>
  <si>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</si>
  <si>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</si>
  <si>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</si>
  <si>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</si>
  <si>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</si>
  <si>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</si>
  <si>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</si>
  <si>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</si>
  <si>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</si>
  <si>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</si>
  <si>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</si>
  <si>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</si>
  <si>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</si>
  <si>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</si>
  <si>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</si>
  <si>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</si>
  <si>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</si>
  <si>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</si>
  <si>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</si>
  <si>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</si>
  <si>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</si>
  <si>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</si>
  <si>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</si>
  <si>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</si>
  <si>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</si>
  <si>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</si>
  <si>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</si>
  <si>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</si>
  <si>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</si>
  <si>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</si>
  <si>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</si>
  <si>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</si>
  <si>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</si>
  <si>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</si>
  <si>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</si>
  <si>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</si>
  <si>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</si>
  <si>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</si>
  <si>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</si>
  <si>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</si>
  <si>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</si>
  <si>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</si>
  <si>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</si>
  <si>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</si>
  <si>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</si>
  <si>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</si>
  <si>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</si>
  <si>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</si>
  <si>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</si>
  <si>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</si>
  <si>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</si>
  <si>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</si>
  <si>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</si>
  <si>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</si>
  <si>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</si>
  <si>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</si>
  <si>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</si>
  <si>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</si>
  <si>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</si>
  <si>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</si>
  <si>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</si>
  <si>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</si>
  <si>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</si>
  <si>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</si>
  <si>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</si>
  <si>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</si>
  <si>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</si>
  <si>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</si>
  <si>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</si>
  <si>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</si>
  <si>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</si>
  <si>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</si>
  <si>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</si>
  <si>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</si>
  <si>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</si>
  <si>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</si>
  <si>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</si>
  <si>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</si>
  <si>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</si>
  <si>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</si>
  <si>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</si>
  <si>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</si>
  <si>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</si>
  <si>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</si>
  <si>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</si>
  <si>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</si>
  <si>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</si>
  <si>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</si>
  <si>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</si>
  <si>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</si>
  <si>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</si>
  <si>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</si>
  <si>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</si>
  <si>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</si>
  <si>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</si>
  <si>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</si>
  <si>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</si>
  <si>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</si>
  <si>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</si>
  <si>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</si>
  <si>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</si>
  <si>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</si>
  <si>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</si>
  <si>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</si>
  <si>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</si>
  <si>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</si>
  <si>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</si>
  <si>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</si>
  <si>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</si>
  <si>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</si>
  <si>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</si>
  <si>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</si>
  <si>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</si>
  <si>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</si>
  <si>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</si>
  <si>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</si>
  <si>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</si>
  <si>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</si>
  <si>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</si>
  <si>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</si>
  <si>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</si>
  <si>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</si>
  <si>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</si>
  <si>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</si>
  <si>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</si>
  <si>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</si>
  <si>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</si>
  <si>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</si>
  <si>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</si>
  <si>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</si>
  <si>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</si>
  <si>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</si>
  <si>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</si>
  <si>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</si>
  <si>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</si>
  <si>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</si>
  <si>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</si>
  <si>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</si>
  <si>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</si>
  <si>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</si>
  <si>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</si>
  <si>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</si>
  <si>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</si>
  <si>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</si>
  <si>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</si>
  <si>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</si>
  <si>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</si>
  <si>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</si>
  <si>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</si>
  <si>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</si>
  <si>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</si>
  <si>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</si>
  <si>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</si>
  <si>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</si>
  <si>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</si>
  <si>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</si>
  <si>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</si>
  <si>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</si>
  <si>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</si>
  <si>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</si>
  <si>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</si>
  <si>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</si>
  <si>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</si>
  <si>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</si>
  <si>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</si>
  <si>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</si>
  <si>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</si>
  <si>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</si>
  <si>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</si>
  <si>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</si>
  <si>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</si>
  <si>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</si>
  <si>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</si>
  <si>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</si>
  <si>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</si>
  <si>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</si>
  <si>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</si>
  <si>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</si>
  <si>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</si>
  <si>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</si>
  <si>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</si>
  <si>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</si>
  <si>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</si>
  <si>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</si>
  <si>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</si>
  <si>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</si>
  <si>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</si>
  <si>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</si>
  <si>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</si>
  <si>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</si>
  <si>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</si>
  <si>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</si>
  <si>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</si>
  <si>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</si>
  <si>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</si>
  <si>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</si>
  <si>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</si>
  <si>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</si>
  <si>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</si>
  <si>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</si>
  <si>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</si>
  <si>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</si>
  <si>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</si>
  <si>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</si>
  <si>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</si>
  <si>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</si>
  <si>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</si>
  <si>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</si>
  <si>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</si>
  <si>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</si>
  <si>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</si>
  <si>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</si>
  <si>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</si>
  <si>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</si>
  <si>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</si>
  <si>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</si>
  <si>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</si>
  <si>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</si>
  <si>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</si>
  <si>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</si>
  <si>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</si>
  <si>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</si>
  <si>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</si>
  <si>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</si>
  <si>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</si>
  <si>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</si>
  <si>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</si>
  <si>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</si>
  <si>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</si>
  <si>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</si>
  <si>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</si>
  <si>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</si>
  <si>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</si>
  <si>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</si>
  <si>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</si>
  <si>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</si>
  <si>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</si>
  <si>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</si>
  <si>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</si>
  <si>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</si>
  <si>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</si>
  <si>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</si>
  <si>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</si>
  <si>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</si>
  <si>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</si>
  <si>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</si>
  <si>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</si>
  <si>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</si>
  <si>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</si>
  <si>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</si>
  <si>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</si>
  <si>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</si>
  <si>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</si>
  <si>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</si>
  <si>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</si>
  <si>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</si>
  <si>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</si>
  <si>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</si>
  <si>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</si>
  <si>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</si>
  <si>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</si>
  <si>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</si>
  <si>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</si>
  <si>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</si>
  <si>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</si>
  <si>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</si>
  <si>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</si>
  <si>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</si>
  <si>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</si>
  <si>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</si>
  <si>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</si>
  <si>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</si>
  <si>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</si>
  <si>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</si>
  <si>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</si>
  <si>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</si>
  <si>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</si>
  <si>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</si>
  <si>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</si>
  <si>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</si>
  <si>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</si>
  <si>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</si>
  <si>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</si>
  <si>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</si>
  <si>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</si>
  <si>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</si>
  <si>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</si>
  <si>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</si>
  <si>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</si>
  <si>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</si>
  <si>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</si>
  <si>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</si>
  <si>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</si>
  <si>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</si>
  <si>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</si>
  <si>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</si>
  <si>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</si>
  <si>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</si>
  <si>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</si>
  <si>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</si>
  <si>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</si>
  <si>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</si>
  <si>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</si>
  <si>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</si>
  <si>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</si>
  <si>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</si>
  <si>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</si>
  <si>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</si>
  <si>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</si>
  <si>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</si>
  <si>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</si>
  <si>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</si>
  <si>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</si>
  <si>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</si>
  <si>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</si>
  <si>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</si>
  <si>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</si>
  <si>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</si>
  <si>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</si>
  <si>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</si>
  <si>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</si>
  <si>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</si>
  <si>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</si>
  <si>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</si>
  <si>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</si>
  <si>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</si>
  <si>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</si>
  <si>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</si>
  <si>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</si>
  <si>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</si>
  <si>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</si>
  <si>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</si>
  <si>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</si>
  <si>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</si>
  <si>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</si>
  <si>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</si>
  <si>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</si>
  <si>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</si>
  <si>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</si>
  <si>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</si>
  <si>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</si>
  <si>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</si>
  <si>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</si>
  <si>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</si>
  <si>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</si>
  <si>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</si>
  <si>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</si>
  <si>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</si>
  <si>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</si>
  <si>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</si>
  <si>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</si>
  <si>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</si>
  <si>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</si>
  <si>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</si>
  <si>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</si>
  <si>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</si>
  <si>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</si>
  <si>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</si>
  <si>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</si>
  <si>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</si>
  <si>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</si>
  <si>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</si>
  <si>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</si>
  <si>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</si>
  <si>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</si>
  <si>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</si>
  <si>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</si>
  <si>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</si>
  <si>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</si>
  <si>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</si>
  <si>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</si>
  <si>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</si>
  <si>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</si>
  <si>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</si>
  <si>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</si>
  <si>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</si>
  <si>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</si>
  <si>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</si>
  <si>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</si>
  <si>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</si>
  <si>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</si>
  <si>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</si>
  <si>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</si>
  <si>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</si>
  <si>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</si>
  <si>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</si>
  <si>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</si>
  <si>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</si>
  <si>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</si>
  <si>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</si>
  <si>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</si>
  <si>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</si>
  <si>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</si>
  <si>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</si>
  <si>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</si>
  <si>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</si>
  <si>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</si>
  <si>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</si>
  <si>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</si>
  <si>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</si>
  <si>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</si>
  <si>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</si>
  <si>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</si>
  <si>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</si>
  <si>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</si>
  <si>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</si>
  <si>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</si>
  <si>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</si>
  <si>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</si>
  <si>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</si>
  <si>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</si>
  <si>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</si>
  <si>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</si>
  <si>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</si>
  <si>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</si>
  <si>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</si>
  <si>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</si>
  <si>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</si>
  <si>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</si>
  <si>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</si>
  <si>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</si>
  <si>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</si>
  <si>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</si>
  <si>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</si>
  <si>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</si>
  <si>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</si>
  <si>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</si>
  <si>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</si>
  <si>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</si>
  <si>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</si>
  <si>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</si>
  <si>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</si>
  <si>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</si>
  <si>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</si>
  <si>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</si>
  <si>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</si>
  <si>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</si>
  <si>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</si>
  <si>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</si>
  <si>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</si>
  <si>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</si>
  <si>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</si>
  <si>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</si>
  <si>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</si>
  <si>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</si>
  <si>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</si>
  <si>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</si>
  <si>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</si>
  <si>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</si>
  <si>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</si>
  <si>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</si>
  <si>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</si>
  <si>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</si>
  <si>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</si>
  <si>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</si>
  <si>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</si>
  <si>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</si>
  <si>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</si>
  <si>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</si>
  <si>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</si>
  <si>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</si>
  <si>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</si>
  <si>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</si>
  <si>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</si>
  <si>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</si>
  <si>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</si>
  <si>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</si>
  <si>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</si>
  <si>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</si>
  <si>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</si>
  <si>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</si>
  <si>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</si>
  <si>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</si>
  <si>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</si>
  <si>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</si>
  <si>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</si>
  <si>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</si>
  <si>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</si>
  <si>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</si>
  <si>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</si>
  <si>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</si>
  <si>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</si>
  <si>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</si>
  <si>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</si>
  <si>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</si>
  <si>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</si>
  <si>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</si>
  <si>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</si>
  <si>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</si>
  <si>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</si>
  <si>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</si>
  <si>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</si>
  <si>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</si>
  <si>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</si>
  <si>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</si>
  <si>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</si>
  <si>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</si>
  <si>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</si>
  <si>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</si>
  <si>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</si>
  <si>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</si>
  <si>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</si>
  <si>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</si>
  <si>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</si>
  <si>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</si>
  <si>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</si>
  <si>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</si>
  <si>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</si>
  <si>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</si>
  <si>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</si>
  <si>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</si>
  <si>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</si>
  <si>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</si>
  <si>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</si>
  <si>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</si>
  <si>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</si>
  <si>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</si>
  <si>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</si>
  <si>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</si>
  <si>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</si>
  <si>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</si>
  <si>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</si>
  <si>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</si>
  <si>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</si>
  <si>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</si>
  <si>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</si>
  <si>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</si>
  <si>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</si>
  <si>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</si>
  <si>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</si>
  <si>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</si>
  <si>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</si>
  <si>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</si>
  <si>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</si>
  <si>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</si>
  <si>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</si>
  <si>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</si>
  <si>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</si>
  <si>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</si>
  <si>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</si>
  <si>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</si>
  <si>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</si>
  <si>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</si>
  <si>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</si>
  <si>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</si>
  <si>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</si>
  <si>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</si>
  <si>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</si>
  <si>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</si>
  <si>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</si>
  <si>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</si>
  <si>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</si>
  <si>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</si>
  <si>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</si>
  <si>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</si>
  <si>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</si>
  <si>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</si>
  <si>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</si>
  <si>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</si>
  <si>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</si>
  <si>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</si>
  <si>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</si>
  <si>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</si>
  <si>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</si>
  <si>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</si>
  <si>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</si>
  <si>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</si>
  <si>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</si>
  <si>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</si>
  <si>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</si>
  <si>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</si>
  <si>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</si>
  <si>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</si>
  <si>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</si>
  <si>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</si>
  <si>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</si>
  <si>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</si>
  <si>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</si>
  <si>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</si>
  <si>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</si>
  <si>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</si>
  <si>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</si>
  <si>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</si>
  <si>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</si>
  <si>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</si>
  <si>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</si>
  <si>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</si>
  <si>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</si>
  <si>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</si>
  <si>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</si>
  <si>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</si>
  <si>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</si>
  <si>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</si>
  <si>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</si>
  <si>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</si>
  <si>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</si>
  <si>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</si>
  <si>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</si>
  <si>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</si>
  <si>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</si>
  <si>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</si>
  <si>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</si>
  <si>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</si>
  <si>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</si>
  <si>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</si>
  <si>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</si>
  <si>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</si>
  <si>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</si>
  <si>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</si>
  <si>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</si>
  <si>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</si>
  <si>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</si>
  <si>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</si>
  <si>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</si>
  <si>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</si>
  <si>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</si>
  <si>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</si>
  <si>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</si>
  <si>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</si>
  <si>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</si>
  <si>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</si>
  <si>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</si>
  <si>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</si>
  <si>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</si>
  <si>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</si>
  <si>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</si>
  <si>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</si>
  <si>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</si>
  <si>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</si>
  <si>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</si>
  <si>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</si>
  <si>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</si>
  <si>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</si>
  <si>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</si>
  <si>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</si>
  <si>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</si>
  <si>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</si>
  <si>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</si>
  <si>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</si>
  <si>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</si>
  <si>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</si>
  <si>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</si>
  <si>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</si>
  <si>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</si>
  <si>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</si>
  <si>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</si>
  <si>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</si>
  <si>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</si>
  <si>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</si>
  <si>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</si>
  <si>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</si>
  <si>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</si>
  <si>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</si>
  <si>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</si>
  <si>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</si>
  <si>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</si>
  <si>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</si>
  <si>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</si>
  <si>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</si>
  <si>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</si>
  <si>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</si>
  <si>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</si>
  <si>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</si>
  <si>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</si>
  <si>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</si>
  <si>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</si>
  <si>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</si>
  <si>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</si>
  <si>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</si>
  <si>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</si>
  <si>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</si>
  <si>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</si>
  <si>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</si>
  <si>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</si>
  <si>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</si>
  <si>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</si>
  <si>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</si>
  <si>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</si>
  <si>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</si>
  <si>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</si>
  <si>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</si>
  <si>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</si>
  <si>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</si>
  <si>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</si>
  <si>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</si>
  <si>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</si>
  <si>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</si>
  <si>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</si>
  <si>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</si>
  <si>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</si>
  <si>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</si>
  <si>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</si>
  <si>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</si>
  <si>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</si>
  <si>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</si>
  <si>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</si>
  <si>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</si>
  <si>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</si>
  <si>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</si>
  <si>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</si>
  <si>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</si>
  <si>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</si>
  <si>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</si>
  <si>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</si>
  <si>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</si>
  <si>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</si>
  <si>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</si>
  <si>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</si>
  <si>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</si>
  <si>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</si>
  <si>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</si>
  <si>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</si>
  <si>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</si>
  <si>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</si>
  <si>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</si>
  <si>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</si>
  <si>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</si>
  <si>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</si>
  <si>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</si>
  <si>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</si>
  <si>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</si>
  <si>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</si>
  <si>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</si>
  <si>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</si>
  <si>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</si>
  <si>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</si>
  <si>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</si>
  <si>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</si>
  <si>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</si>
  <si>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</si>
  <si>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</si>
  <si>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</si>
  <si>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</si>
  <si>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</si>
  <si>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</si>
  <si>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</si>
  <si>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</si>
  <si>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</si>
  <si>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</si>
  <si>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</si>
  <si>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</si>
  <si>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</si>
  <si>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</si>
  <si>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</si>
  <si>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</si>
  <si>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</si>
  <si>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</si>
  <si>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</si>
  <si>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</si>
  <si>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</si>
  <si>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</si>
  <si>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</si>
  <si>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</si>
  <si>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</si>
  <si>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</si>
  <si>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</si>
  <si>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</si>
  <si>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</si>
  <si>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</si>
  <si>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</si>
  <si>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</si>
  <si>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</si>
  <si>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</si>
  <si>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</si>
  <si>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</si>
  <si>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</si>
  <si>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</si>
  <si>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</si>
  <si>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</si>
  <si>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</si>
  <si>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</si>
  <si>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</si>
  <si>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</si>
  <si>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</si>
  <si>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</si>
  <si>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</si>
  <si>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</si>
  <si>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</si>
  <si>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</si>
  <si>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</si>
  <si>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</si>
  <si>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</si>
  <si>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</si>
  <si>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</si>
  <si>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</si>
  <si>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</si>
  <si>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</si>
  <si>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</si>
  <si>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</si>
  <si>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</si>
  <si>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</si>
  <si>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</si>
  <si>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</si>
  <si>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</si>
  <si>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</si>
  <si>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</si>
  <si>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</si>
  <si>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</si>
  <si>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</si>
  <si>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</si>
  <si>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</si>
  <si>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</si>
  <si>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</si>
  <si>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</si>
  <si>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</si>
  <si>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</si>
  <si>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</si>
  <si>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</si>
  <si>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</si>
  <si>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</si>
  <si>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</si>
  <si>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</si>
  <si>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</si>
  <si>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</si>
  <si>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</si>
  <si>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</si>
  <si>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</si>
  <si>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</si>
  <si>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</si>
  <si>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</si>
  <si>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</si>
  <si>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</si>
  <si>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</si>
  <si>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</si>
  <si>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</si>
  <si>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</si>
  <si>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</si>
  <si>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</si>
  <si>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</si>
  <si>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</si>
  <si>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</si>
  <si>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</si>
  <si>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</si>
  <si>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</si>
  <si>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</si>
  <si>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</si>
  <si>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</si>
  <si>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</si>
  <si>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</si>
  <si>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</si>
  <si>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</si>
  <si>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</si>
  <si>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</si>
  <si>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</si>
  <si>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</si>
  <si>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</si>
  <si>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</si>
  <si>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</si>
  <si>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</si>
  <si>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</si>
  <si>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</si>
  <si>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</si>
  <si>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</si>
  <si>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</si>
  <si>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</si>
  <si>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</si>
  <si>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</si>
  <si>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</si>
  <si>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</si>
  <si>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</si>
  <si>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</si>
  <si>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</si>
  <si>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</si>
  <si>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</si>
  <si>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</si>
  <si>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</si>
  <si>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</si>
  <si>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</si>
  <si>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</si>
  <si>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</si>
  <si>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</si>
  <si>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</si>
  <si>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</si>
  <si>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</si>
  <si>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</si>
  <si>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</si>
  <si>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</si>
  <si>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</si>
  <si>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</si>
  <si>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</si>
  <si>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</si>
  <si>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</si>
  <si>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</si>
  <si>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</si>
  <si>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</si>
  <si>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</si>
  <si>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</si>
  <si>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</si>
  <si>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</si>
  <si>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</si>
  <si>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</si>
  <si>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</si>
  <si>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</si>
  <si>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</si>
  <si>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</si>
  <si>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</si>
  <si>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</si>
  <si>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</si>
  <si>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</si>
  <si>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</si>
  <si>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</si>
  <si>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</si>
  <si>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</si>
  <si>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</si>
  <si>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</si>
  <si>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</si>
  <si>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</si>
  <si>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</si>
  <si>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</si>
  <si>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</si>
  <si>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</si>
  <si>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</si>
  <si>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</si>
  <si>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</si>
  <si>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</si>
  <si>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</si>
  <si>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</si>
  <si>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</si>
  <si>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</si>
  <si>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</si>
  <si>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</si>
  <si>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</si>
  <si>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</si>
  <si>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</si>
  <si>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</si>
  <si>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</si>
  <si>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</si>
  <si>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</si>
  <si>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</si>
  <si>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</si>
  <si>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</si>
  <si>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</si>
  <si>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</si>
  <si>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</si>
  <si>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</si>
  <si>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</si>
  <si>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</si>
  <si>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</si>
  <si>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</si>
  <si>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</si>
  <si>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</si>
  <si>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</si>
  <si>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</si>
  <si>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</si>
  <si>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</si>
  <si>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</si>
  <si>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</si>
  <si>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</si>
  <si>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</si>
  <si>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</si>
  <si>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</si>
  <si>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</si>
  <si>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</si>
  <si>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</si>
  <si>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</si>
  <si>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</si>
  <si>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</si>
  <si>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</si>
  <si>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</si>
  <si>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</si>
  <si>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</si>
  <si>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</si>
  <si>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</si>
  <si>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</si>
  <si>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</si>
  <si>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</si>
  <si>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</si>
  <si>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</si>
  <si>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</si>
  <si>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</si>
  <si>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</si>
  <si>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</si>
  <si>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</si>
  <si>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</si>
  <si>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</si>
  <si>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</si>
  <si>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</si>
  <si>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</si>
  <si>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</si>
  <si>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</si>
  <si>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</si>
  <si>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</si>
  <si>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</si>
  <si>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</si>
  <si>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</si>
  <si>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</si>
  <si>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</si>
  <si>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</si>
  <si>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</si>
  <si>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</si>
  <si>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</si>
  <si>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</si>
  <si>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</si>
  <si>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</si>
  <si>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</si>
  <si>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</si>
  <si>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</si>
  <si>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</si>
  <si>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</si>
  <si>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</si>
  <si>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</si>
  <si>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</si>
  <si>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</si>
  <si>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</si>
  <si>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</si>
  <si>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</si>
  <si>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</si>
  <si>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</si>
  <si>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</si>
  <si>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</si>
  <si>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</si>
  <si>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</si>
  <si>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</si>
  <si>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</si>
  <si>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</si>
  <si>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</si>
  <si>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</si>
  <si>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</si>
  <si>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</si>
  <si>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</si>
  <si>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</si>
  <si>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</si>
  <si>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</si>
  <si>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</si>
  <si>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</si>
  <si>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</si>
  <si>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</si>
  <si>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</si>
  <si>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</si>
  <si>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</si>
  <si>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</si>
  <si>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</si>
  <si>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</si>
  <si>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</si>
  <si>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</si>
  <si>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</si>
  <si>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</si>
  <si>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</si>
  <si>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</si>
  <si>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</si>
  <si>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</si>
  <si>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</si>
  <si>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</si>
  <si>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</si>
  <si>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</si>
  <si>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</si>
  <si>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</si>
  <si>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</si>
  <si>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</si>
  <si>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</si>
  <si>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</si>
  <si>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</si>
  <si>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</si>
  <si>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</si>
  <si>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</si>
  <si>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</si>
  <si>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</si>
  <si>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</si>
  <si>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</si>
  <si>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</si>
  <si>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</si>
  <si>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</si>
  <si>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</si>
  <si>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</si>
  <si>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</si>
  <si>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</si>
  <si>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</si>
  <si>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</si>
  <si>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</si>
  <si>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</si>
  <si>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</si>
  <si>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</si>
  <si>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</si>
  <si>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</si>
  <si>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</si>
  <si>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</si>
  <si>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</si>
  <si>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</si>
  <si>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</si>
  <si>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</si>
  <si>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</si>
  <si>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</si>
  <si>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</si>
  <si>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</si>
  <si>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</si>
  <si>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</si>
  <si>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</si>
  <si>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</si>
  <si>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</si>
  <si>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</si>
  <si>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</si>
  <si>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</si>
  <si>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</si>
  <si>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</si>
  <si>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</si>
  <si>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</si>
  <si>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</si>
  <si>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</si>
  <si>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</si>
  <si>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</si>
  <si>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</si>
  <si>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</si>
  <si>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</si>
  <si>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</si>
  <si>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</si>
  <si>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</si>
  <si>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</si>
  <si>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</si>
  <si>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</si>
  <si>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</si>
  <si>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</si>
  <si>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</si>
  <si>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</si>
  <si>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</si>
  <si>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</si>
  <si>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</si>
  <si>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</si>
  <si>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</si>
  <si>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</si>
  <si>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</si>
  <si>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</si>
  <si>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</si>
  <si>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</si>
  <si>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</si>
  <si>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</si>
  <si>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</si>
  <si>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</si>
  <si>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</si>
  <si>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</si>
  <si>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</si>
  <si>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</si>
  <si>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</si>
  <si>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</si>
  <si>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</si>
  <si>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</si>
  <si>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</si>
  <si>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</si>
  <si>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</si>
  <si>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</si>
  <si>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</si>
  <si>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</si>
  <si>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</si>
  <si>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</si>
  <si>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</si>
  <si>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</si>
  <si>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</si>
  <si>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</si>
  <si>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</si>
  <si>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</si>
  <si>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</si>
  <si>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</si>
  <si>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</si>
  <si>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</si>
  <si>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</si>
  <si>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</si>
  <si>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</si>
  <si>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</si>
  <si>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</si>
  <si>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</si>
  <si>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</si>
  <si>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</si>
  <si>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</si>
  <si>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</si>
  <si>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</si>
  <si>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</si>
  <si>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</si>
  <si>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</si>
  <si>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</si>
  <si>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</si>
  <si>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</si>
  <si>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</si>
  <si>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</si>
  <si>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</si>
  <si>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</si>
  <si>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</si>
  <si>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</si>
  <si>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</si>
  <si>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</si>
  <si>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</si>
  <si>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</si>
  <si>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</si>
  <si>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</si>
  <si>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</si>
  <si>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</si>
  <si>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</si>
  <si>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</si>
  <si>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</si>
  <si>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</si>
  <si>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</si>
  <si>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</si>
  <si>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</si>
  <si>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</si>
  <si>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</si>
  <si>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</si>
  <si>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</si>
  <si>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</si>
  <si>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</si>
  <si>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</si>
  <si>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</si>
  <si>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</si>
  <si>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</si>
  <si>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</si>
  <si>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</si>
  <si>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</si>
  <si>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</si>
  <si>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</si>
  <si>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</si>
  <si>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</si>
  <si>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</si>
  <si>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</si>
  <si>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</si>
  <si>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</si>
  <si>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</si>
  <si>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</si>
  <si>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</si>
  <si>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</si>
  <si>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</si>
  <si>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</si>
  <si>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</si>
  <si>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</si>
  <si>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</si>
  <si>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</si>
  <si>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</si>
  <si>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</si>
  <si>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</si>
  <si>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</si>
  <si>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</si>
  <si>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</si>
  <si>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</si>
  <si>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</si>
  <si>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</si>
  <si>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</si>
  <si>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</si>
  <si>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</si>
  <si>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</si>
  <si>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</si>
  <si>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</si>
  <si>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</si>
  <si>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</si>
  <si>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</si>
  <si>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</si>
  <si>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</si>
  <si>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</si>
  <si>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</si>
  <si>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</si>
  <si>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</si>
  <si>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</si>
  <si>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</si>
  <si>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</si>
  <si>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</si>
  <si>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</si>
  <si>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</si>
  <si>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</si>
  <si>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</si>
  <si>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</si>
  <si>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</si>
  <si>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</si>
  <si>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</si>
  <si>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</si>
  <si>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</si>
  <si>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</si>
  <si>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</si>
  <si>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</si>
  <si>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</si>
  <si>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</si>
  <si>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</si>
  <si>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</si>
  <si>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</si>
  <si>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</si>
  <si>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</si>
  <si>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</si>
  <si>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</si>
  <si>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</si>
  <si>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</si>
  <si>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</si>
  <si>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</si>
  <si>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</si>
  <si>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</si>
  <si>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</si>
  <si>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</si>
  <si>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</si>
  <si>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</si>
  <si>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</si>
  <si>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</si>
  <si>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</si>
  <si>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</si>
  <si>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</si>
  <si>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</si>
  <si>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</si>
  <si>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</si>
  <si>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</si>
  <si>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</si>
  <si>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</si>
  <si>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</si>
  <si>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</si>
  <si>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</si>
  <si>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</si>
  <si>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</si>
  <si>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</si>
  <si>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</si>
  <si>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</si>
  <si>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</si>
  <si>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</si>
  <si>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</si>
  <si>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</si>
  <si>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</si>
  <si>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</si>
  <si>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</si>
  <si>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</si>
  <si>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</si>
  <si>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</si>
  <si>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</si>
  <si>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</si>
  <si>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</si>
  <si>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</si>
  <si>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</si>
  <si>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</si>
  <si>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</si>
  <si>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</si>
  <si>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</si>
  <si>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</si>
  <si>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</si>
  <si>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</si>
  <si>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</si>
  <si>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</si>
  <si>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</si>
  <si>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</si>
  <si>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</si>
  <si>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</si>
  <si>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</si>
  <si>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</si>
  <si>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</si>
  <si>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</si>
  <si>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</si>
  <si>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</si>
  <si>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</si>
  <si>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</si>
  <si>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</si>
  <si>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</si>
  <si>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</si>
  <si>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</si>
  <si>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</si>
  <si>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</si>
  <si>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</si>
  <si>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</si>
  <si>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</si>
  <si>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</si>
  <si>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</si>
  <si>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</si>
  <si>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</si>
  <si>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</si>
  <si>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</si>
  <si>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</si>
  <si>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</si>
  <si>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</si>
  <si>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</si>
  <si>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</si>
  <si>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</si>
  <si>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</si>
  <si>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</si>
  <si>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</si>
  <si>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</si>
  <si>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</si>
  <si>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</si>
  <si>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</si>
  <si>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</si>
  <si>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</si>
  <si>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</si>
  <si>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</si>
  <si>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</si>
  <si>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</si>
  <si>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</si>
  <si>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</si>
  <si>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</si>
  <si>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</si>
  <si>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</si>
  <si>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</si>
  <si>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</si>
  <si>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</si>
  <si>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</si>
  <si>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</si>
  <si>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</si>
  <si>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</si>
  <si>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</si>
  <si>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</si>
  <si>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</si>
  <si>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</si>
  <si>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</si>
  <si>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</si>
  <si>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</si>
  <si>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</si>
  <si>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</si>
  <si>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</si>
  <si>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</si>
  <si>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</si>
  <si>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</si>
  <si>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</si>
  <si>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</si>
  <si>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</si>
  <si>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</si>
  <si>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</si>
  <si>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</si>
  <si>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</si>
  <si>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</si>
  <si>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</si>
  <si>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</si>
  <si>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</si>
  <si>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</si>
  <si>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</si>
  <si>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</si>
  <si>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</si>
  <si>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</si>
  <si>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</si>
  <si>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</si>
  <si>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</si>
  <si>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</si>
  <si>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</si>
  <si>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</si>
  <si>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</si>
  <si>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</si>
  <si>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</si>
  <si>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</si>
  <si>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</si>
  <si>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</si>
  <si>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</si>
  <si>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</si>
  <si>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</si>
  <si>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</si>
  <si>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</si>
  <si>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</si>
  <si>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</si>
  <si>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</si>
  <si>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</si>
  <si>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</si>
  <si>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</si>
  <si>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</si>
  <si>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</si>
  <si>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</si>
  <si>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</si>
  <si>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</si>
  <si>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</si>
  <si>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</si>
  <si>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</si>
  <si>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</si>
  <si>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</si>
  <si>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</si>
  <si>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</si>
  <si>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</si>
  <si>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</si>
  <si>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</si>
  <si>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</si>
  <si>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</si>
  <si>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</si>
  <si>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</si>
  <si>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</si>
  <si>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</si>
  <si>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</si>
  <si>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</si>
  <si>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</si>
  <si>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</si>
  <si>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</si>
  <si>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</si>
  <si>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</si>
  <si>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</si>
  <si>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</si>
  <si>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</si>
  <si>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</si>
  <si>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</si>
  <si>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</si>
  <si>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</si>
  <si>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</si>
  <si>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</si>
  <si>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</si>
  <si>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</si>
  <si>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</si>
  <si>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</si>
  <si>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</si>
  <si>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</si>
  <si>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</si>
  <si>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</si>
  <si>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</si>
  <si>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</si>
  <si>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</si>
  <si>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</si>
  <si>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</si>
  <si>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</si>
  <si>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</si>
  <si>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</si>
  <si>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</si>
  <si>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</si>
  <si>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</si>
  <si>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</si>
  <si>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</si>
  <si>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</si>
  <si>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</si>
  <si>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</si>
  <si>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</si>
  <si>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</si>
  <si>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</si>
  <si>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</si>
  <si>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</si>
  <si>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</si>
  <si>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</si>
  <si>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</si>
  <si>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</si>
  <si>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</si>
  <si>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</si>
  <si>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</si>
  <si>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</si>
  <si>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</si>
  <si>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</si>
  <si>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</si>
  <si>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</si>
  <si>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</si>
  <si>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</si>
  <si>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</si>
  <si>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</si>
  <si>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</si>
  <si>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</si>
  <si>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</si>
  <si>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</si>
  <si>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</si>
  <si>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</si>
  <si>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</si>
  <si>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</si>
  <si>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</si>
  <si>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</si>
  <si>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</si>
  <si>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</si>
  <si>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</si>
  <si>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</si>
  <si>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</si>
  <si>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</si>
  <si>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</si>
  <si>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</si>
  <si>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</si>
  <si>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</si>
  <si>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</si>
  <si>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</si>
  <si>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</si>
  <si>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</si>
  <si>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</si>
  <si>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</si>
  <si>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</si>
  <si>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</si>
  <si>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</si>
  <si>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</si>
  <si>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</si>
  <si>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</si>
  <si>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</si>
  <si>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</si>
  <si>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</si>
  <si>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</si>
  <si>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</si>
  <si>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</si>
  <si>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</si>
  <si>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</si>
  <si>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</si>
  <si>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</si>
  <si>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</si>
  <si>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</si>
  <si>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</si>
  <si>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</si>
  <si>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</si>
  <si>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</si>
  <si>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</si>
  <si>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</si>
  <si>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</si>
  <si>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</si>
  <si>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</si>
  <si>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</si>
  <si>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</si>
  <si>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</si>
  <si>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</si>
  <si>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</si>
  <si>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</si>
  <si>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</si>
  <si>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</si>
  <si>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</si>
  <si>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</si>
  <si>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</si>
  <si>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</si>
  <si>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</si>
  <si>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</si>
  <si>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</si>
  <si>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</si>
  <si>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</si>
  <si>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</si>
  <si>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</si>
  <si>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</si>
  <si>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</si>
  <si>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</si>
  <si>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</si>
  <si>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</si>
  <si>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</si>
  <si>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</si>
  <si>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</si>
  <si>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</si>
  <si>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</si>
  <si>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</si>
  <si>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</si>
  <si>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</si>
  <si>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</si>
  <si>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</si>
  <si>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</si>
  <si>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</si>
  <si>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</si>
  <si>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</si>
  <si>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</si>
  <si>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</si>
  <si>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</si>
  <si>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</si>
  <si>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</si>
  <si>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</si>
  <si>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</si>
  <si>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</si>
  <si>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</si>
  <si>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</si>
  <si>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</si>
  <si>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</si>
  <si>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</si>
  <si>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</si>
  <si>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</si>
  <si>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</si>
  <si>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</si>
  <si>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</si>
  <si>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</si>
  <si>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</si>
  <si>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</si>
  <si>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</si>
  <si>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</si>
  <si>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</si>
  <si>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</si>
  <si>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</si>
  <si>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</si>
  <si>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</si>
  <si>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</si>
  <si>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</si>
  <si>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</si>
  <si>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</si>
  <si>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</si>
  <si>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</si>
  <si>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</si>
  <si>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</si>
  <si>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</si>
  <si>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</si>
  <si>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</si>
  <si>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</si>
  <si>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</si>
  <si>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</si>
  <si>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</si>
  <si>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</si>
  <si>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</si>
  <si>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</si>
  <si>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</si>
  <si>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</si>
  <si>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</si>
  <si>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</si>
  <si>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</si>
  <si>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</si>
  <si>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</si>
  <si>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</si>
  <si>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</si>
  <si>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</si>
  <si>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</si>
  <si>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</si>
  <si>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</si>
  <si>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</si>
  <si>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</si>
  <si>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</si>
  <si>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</si>
  <si>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</si>
  <si>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</si>
  <si>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</si>
  <si>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</si>
  <si>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</si>
  <si>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</si>
  <si>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</si>
  <si>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</si>
  <si>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</si>
  <si>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</si>
  <si>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</si>
  <si>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</si>
  <si>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</si>
  <si>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</si>
  <si>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</si>
  <si>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</si>
  <si>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</si>
  <si>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</si>
  <si>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</si>
  <si>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</si>
  <si>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</si>
  <si>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</si>
  <si>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</si>
  <si>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</si>
  <si>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</si>
  <si>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</si>
  <si>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</si>
  <si>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</si>
  <si>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</si>
  <si>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</si>
  <si>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</si>
  <si>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</si>
  <si>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</si>
  <si>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</si>
  <si>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</si>
  <si>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</si>
  <si>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</si>
  <si>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</si>
  <si>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</si>
  <si>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</si>
  <si>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</si>
  <si>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</si>
  <si>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</si>
  <si>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</si>
  <si>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</si>
  <si>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</si>
  <si>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</si>
  <si>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</si>
  <si>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</si>
  <si>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</si>
  <si>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</si>
  <si>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</si>
  <si>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</si>
  <si>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</si>
  <si>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</si>
  <si>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</si>
  <si>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</si>
  <si>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</si>
  <si>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</si>
  <si>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</si>
  <si>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</si>
  <si>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</si>
  <si>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</si>
  <si>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</si>
  <si>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</si>
  <si>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</si>
  <si>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</si>
  <si>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</si>
  <si>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</si>
  <si>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</si>
  <si>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</si>
  <si>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</si>
  <si>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</si>
  <si>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</si>
  <si>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</si>
  <si>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</si>
  <si>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</si>
  <si>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</si>
  <si>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</si>
  <si>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</si>
  <si>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</si>
  <si>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</si>
  <si>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</si>
  <si>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</si>
  <si>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</si>
  <si>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</si>
  <si>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</si>
  <si>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</si>
  <si>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</si>
  <si>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</si>
  <si>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</si>
  <si>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</si>
  <si>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</si>
  <si>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</si>
  <si>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</si>
  <si>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</si>
  <si>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</si>
  <si>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</si>
  <si>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</si>
  <si>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</si>
  <si>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</si>
  <si>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</si>
  <si>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</si>
  <si>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</si>
  <si>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</si>
  <si>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</si>
  <si>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</si>
  <si>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</si>
  <si>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</si>
  <si>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</si>
  <si>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</si>
  <si>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</si>
  <si>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</si>
  <si>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</si>
  <si>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</si>
  <si>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</si>
  <si>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</si>
  <si>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</si>
  <si>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</si>
  <si>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</si>
  <si>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</si>
  <si>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</si>
  <si>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</si>
  <si>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</si>
  <si>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</si>
  <si>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</si>
  <si>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</si>
  <si>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</si>
  <si>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</si>
  <si>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</si>
  <si>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</si>
  <si>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</si>
  <si>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</si>
  <si>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</si>
  <si>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</si>
  <si>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</si>
  <si>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</si>
  <si>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</si>
  <si>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</si>
  <si>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</si>
  <si>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</si>
  <si>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</si>
  <si>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</si>
  <si>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</si>
  <si>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</si>
  <si>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</si>
  <si>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</si>
  <si>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</si>
  <si>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</si>
  <si>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</si>
  <si>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</si>
  <si>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</si>
  <si>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</si>
  <si>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</si>
  <si>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</si>
  <si>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</si>
  <si>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</si>
  <si>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</si>
  <si>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</si>
  <si>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</si>
  <si>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</si>
  <si>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</si>
  <si>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</si>
  <si>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</si>
  <si>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</si>
  <si>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</si>
  <si>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</si>
  <si>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</si>
  <si>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</si>
  <si>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</si>
  <si>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</si>
  <si>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</si>
  <si>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</si>
  <si>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</si>
  <si>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</si>
  <si>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</si>
  <si>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</si>
  <si>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</si>
  <si>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</si>
  <si>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</si>
  <si>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</si>
  <si>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</si>
  <si>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</si>
  <si>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</si>
  <si>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</si>
  <si>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</si>
  <si>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</si>
  <si>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</si>
  <si>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</si>
  <si>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</si>
  <si>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</si>
  <si>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</si>
  <si>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</si>
  <si>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</si>
  <si>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</si>
  <si>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</si>
  <si>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</si>
  <si>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</si>
  <si>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</si>
  <si>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</si>
  <si>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</si>
  <si>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</si>
  <si>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</si>
  <si>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</si>
  <si>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</si>
  <si>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</si>
  <si>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</si>
  <si>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</si>
  <si>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</si>
  <si>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</si>
  <si>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</si>
  <si>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</si>
  <si>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</si>
  <si>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</si>
  <si>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</si>
  <si>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</si>
  <si>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</si>
  <si>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</si>
  <si>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</si>
  <si>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</si>
  <si>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</si>
  <si>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</si>
  <si>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</si>
  <si>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</si>
  <si>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</si>
  <si>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</si>
  <si>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</si>
  <si>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</si>
  <si>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</si>
  <si>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</si>
  <si>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</si>
  <si>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</si>
  <si>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</si>
  <si>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</si>
  <si>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</si>
  <si>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</si>
  <si>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</si>
  <si>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</si>
  <si>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</si>
  <si>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</si>
  <si>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</si>
  <si>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</si>
  <si>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</si>
  <si>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</si>
  <si>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</si>
  <si>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</si>
  <si>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</si>
  <si>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</si>
  <si>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</si>
  <si>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</si>
  <si>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</si>
  <si>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</si>
  <si>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</si>
  <si>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</si>
  <si>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</si>
  <si>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</si>
  <si>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</si>
  <si>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</si>
  <si>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</si>
  <si>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</si>
  <si>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</si>
  <si>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</si>
  <si>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</si>
  <si>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</si>
  <si>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</si>
  <si>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</si>
  <si>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</si>
  <si>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</si>
  <si>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</si>
  <si>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</si>
  <si>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</si>
  <si>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</si>
  <si>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</si>
  <si>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</si>
  <si>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</si>
  <si>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</si>
  <si>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</si>
  <si>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</si>
  <si>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</si>
  <si>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</si>
  <si>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</si>
  <si>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</si>
  <si>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</si>
  <si>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</si>
  <si>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</si>
  <si>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</si>
  <si>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</si>
  <si>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</si>
  <si>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</si>
  <si>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</si>
  <si>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</si>
  <si>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</si>
  <si>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</si>
  <si>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</si>
  <si>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</si>
  <si>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</si>
  <si>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</si>
  <si>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</si>
  <si>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</si>
  <si>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</si>
  <si>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</si>
  <si>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</si>
  <si>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</si>
  <si>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</si>
  <si>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</si>
  <si>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</si>
  <si>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</si>
  <si>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</si>
  <si>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</si>
  <si>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</si>
  <si>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</si>
  <si>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</si>
  <si>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</si>
  <si>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</si>
  <si>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</si>
  <si>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</si>
  <si>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</si>
  <si>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</si>
  <si>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</si>
  <si>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</si>
  <si>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</si>
  <si>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</si>
  <si>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</si>
  <si>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</si>
  <si>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</si>
  <si>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</si>
  <si>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</si>
  <si>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</si>
  <si>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</si>
  <si>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</si>
  <si>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</si>
  <si>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</si>
  <si>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</si>
  <si>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</si>
  <si>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</si>
  <si>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</si>
  <si>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</si>
  <si>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</si>
  <si>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</si>
  <si>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</si>
  <si>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</si>
  <si>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</si>
  <si>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</si>
  <si>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</si>
  <si>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</si>
  <si>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</si>
  <si>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</si>
  <si>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</si>
  <si>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</si>
  <si>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</si>
  <si>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</si>
  <si>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</si>
  <si>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</si>
  <si>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</si>
  <si>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</si>
  <si>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</si>
  <si>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</si>
  <si>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</si>
  <si>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</si>
  <si>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</si>
  <si>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</si>
  <si>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</si>
  <si>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</si>
  <si>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</si>
  <si>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</si>
  <si>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</si>
  <si>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</si>
  <si>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</si>
  <si>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</si>
  <si>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</si>
  <si>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</si>
  <si>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</si>
  <si>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</si>
  <si>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</si>
  <si>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</si>
  <si>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</si>
  <si>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</si>
  <si>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</si>
  <si>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</si>
  <si>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</si>
  <si>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</si>
  <si>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</si>
  <si>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</si>
  <si>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</si>
  <si>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</si>
  <si>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</si>
  <si>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</si>
  <si>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</si>
  <si>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</si>
  <si>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</si>
  <si>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</si>
  <si>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</si>
  <si>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</si>
  <si>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</si>
  <si>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</si>
  <si>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</si>
  <si>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</si>
  <si>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</si>
  <si>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</si>
  <si>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</si>
  <si>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</si>
  <si>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</si>
  <si>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</si>
  <si>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</si>
  <si>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</si>
  <si>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</si>
  <si>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</si>
  <si>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</si>
  <si>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</si>
  <si>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</si>
  <si>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</si>
  <si>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</si>
  <si>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</si>
  <si>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</si>
  <si>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</si>
  <si>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</si>
  <si>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</si>
  <si>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</si>
  <si>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</si>
  <si>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</si>
  <si>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</si>
  <si>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</si>
  <si>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</si>
  <si>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</si>
  <si>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</si>
  <si>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</si>
  <si>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</si>
  <si>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</si>
  <si>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</si>
  <si>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</si>
  <si>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</si>
  <si>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</si>
  <si>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</si>
  <si>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</si>
  <si>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</si>
  <si>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</si>
  <si>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</si>
  <si>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</si>
  <si>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</si>
  <si>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</si>
  <si>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</si>
  <si>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</si>
  <si>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</si>
  <si>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</si>
  <si>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</si>
  <si>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</si>
  <si>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</si>
  <si>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</si>
  <si>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</si>
  <si>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</si>
  <si>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</si>
  <si>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</si>
  <si>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</si>
  <si>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</si>
  <si>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</si>
  <si>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</si>
  <si>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</si>
  <si>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</si>
  <si>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</si>
  <si>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</si>
  <si>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</si>
  <si>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</si>
  <si>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</si>
  <si>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</si>
  <si>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</si>
  <si>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</si>
  <si>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</si>
  <si>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</si>
  <si>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</si>
  <si>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</si>
  <si>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</si>
  <si>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</si>
  <si>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</si>
  <si>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</si>
  <si>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</si>
  <si>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</si>
  <si>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</si>
  <si>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</si>
  <si>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</si>
  <si>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</si>
  <si>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</si>
  <si>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</si>
  <si>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</si>
  <si>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</si>
  <si>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</si>
  <si>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</si>
  <si>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</si>
  <si>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</si>
  <si>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</si>
  <si>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</si>
  <si>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</si>
  <si>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</si>
  <si>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</si>
  <si>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</si>
  <si>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</si>
  <si>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</si>
  <si>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</si>
  <si>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</si>
  <si>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</si>
  <si>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</si>
  <si>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</si>
  <si>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</si>
  <si>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</si>
  <si>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</si>
  <si>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</si>
  <si>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</si>
  <si>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</si>
  <si>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</si>
  <si>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</si>
  <si>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</si>
  <si>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</si>
  <si>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</si>
  <si>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</si>
  <si>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</si>
  <si>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</si>
  <si>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</si>
  <si>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</si>
  <si>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</si>
  <si>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</si>
  <si>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</si>
  <si>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</si>
  <si>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</si>
  <si>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</si>
  <si>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</si>
  <si>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</si>
  <si>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</si>
  <si>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</si>
  <si>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</si>
  <si>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</si>
  <si>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</si>
  <si>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</si>
  <si>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</si>
  <si>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</si>
  <si>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</si>
  <si>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</si>
  <si>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</si>
  <si>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</si>
  <si>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</si>
  <si>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</si>
  <si>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</si>
  <si>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</si>
  <si>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</si>
  <si>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</si>
  <si>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</si>
  <si>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</si>
  <si>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</si>
  <si>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</si>
  <si>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</si>
  <si>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</si>
  <si>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</si>
  <si>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</si>
  <si>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</si>
  <si>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</si>
  <si>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</si>
  <si>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</si>
  <si>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</si>
  <si>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</si>
  <si>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</si>
  <si>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</si>
  <si>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</si>
  <si>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</si>
  <si>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</si>
  <si>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</si>
  <si>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</si>
  <si>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</si>
  <si>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</si>
  <si>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</si>
  <si>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</si>
  <si>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</si>
  <si>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</si>
  <si>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</si>
  <si>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</si>
  <si>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</si>
  <si>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</si>
  <si>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</si>
  <si>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</si>
  <si>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</si>
  <si>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</si>
  <si>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</si>
  <si>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</si>
  <si>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</si>
  <si>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</si>
  <si>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</si>
  <si>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</si>
  <si>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</si>
  <si>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</si>
  <si>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</si>
  <si>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</si>
  <si>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</si>
  <si>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</si>
  <si>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</si>
  <si>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</si>
  <si>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</si>
  <si>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</si>
  <si>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</si>
  <si>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</si>
  <si>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</si>
  <si>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</si>
  <si>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</si>
  <si>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</si>
  <si>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</si>
  <si>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</si>
  <si>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</si>
  <si>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</si>
  <si>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</si>
  <si>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</si>
  <si>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</si>
  <si>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</si>
  <si>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</si>
  <si>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</si>
  <si>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</si>
  <si>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</si>
  <si>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</si>
  <si>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</si>
  <si>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</si>
  <si>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</si>
  <si>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</si>
  <si>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</si>
  <si>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</si>
  <si>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</si>
  <si>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</si>
  <si>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</si>
  <si>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</si>
  <si>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</si>
  <si>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</si>
  <si>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</si>
  <si>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</si>
  <si>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</si>
  <si>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</si>
  <si>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</si>
  <si>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</si>
  <si>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</si>
  <si>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</si>
  <si>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</si>
  <si>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</si>
  <si>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</si>
  <si>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</si>
  <si>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</si>
  <si>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</si>
  <si>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</si>
  <si>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</si>
  <si>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</si>
  <si>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</si>
  <si>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</si>
  <si>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</si>
  <si>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</si>
  <si>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</si>
  <si>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</si>
  <si>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</si>
  <si>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</si>
  <si>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</si>
  <si>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</si>
  <si>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</si>
  <si>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</si>
  <si>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</si>
  <si>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</si>
  <si>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</si>
  <si>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</si>
  <si>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</si>
  <si>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</si>
  <si>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</si>
  <si>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</si>
  <si>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</si>
  <si>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</si>
  <si>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</si>
  <si>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</si>
  <si>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</si>
  <si>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</si>
  <si>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</si>
  <si>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</si>
  <si>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</si>
  <si>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</si>
  <si>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</si>
  <si>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</si>
  <si>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</si>
  <si>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</si>
  <si>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</si>
  <si>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</si>
  <si>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</si>
  <si>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</si>
  <si>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</si>
  <si>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</si>
  <si>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</si>
  <si>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</si>
  <si>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</si>
  <si>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</si>
  <si>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</si>
  <si>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</si>
  <si>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</si>
  <si>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</si>
  <si>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</si>
  <si>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</si>
  <si>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</si>
  <si>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</si>
  <si>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</si>
  <si>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</si>
  <si>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</si>
  <si>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</si>
  <si>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</si>
  <si>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</si>
  <si>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</si>
  <si>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</si>
  <si>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</si>
  <si>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</si>
  <si>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</si>
  <si>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</si>
  <si>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</si>
  <si>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</si>
  <si>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</si>
  <si>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</si>
  <si>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</si>
  <si>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</si>
  <si>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</si>
  <si>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</si>
  <si>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</si>
  <si>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</si>
  <si>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</si>
  <si>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</si>
  <si>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</si>
  <si>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</si>
  <si>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</si>
  <si>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</si>
  <si>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</si>
  <si>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</si>
  <si>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</si>
  <si>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</si>
  <si>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</si>
  <si>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</si>
  <si>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</si>
  <si>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</si>
  <si>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</si>
  <si>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</si>
  <si>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</si>
  <si>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</si>
  <si>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</si>
  <si>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</si>
  <si>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</si>
  <si>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</si>
  <si>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</si>
  <si>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</si>
  <si>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</si>
  <si>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</si>
  <si>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</si>
  <si>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</si>
  <si>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</si>
  <si>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</si>
  <si>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</si>
  <si>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</si>
  <si>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</si>
  <si>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</si>
  <si>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</si>
  <si>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</si>
  <si>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</si>
  <si>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</si>
  <si>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</si>
  <si>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</si>
  <si>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</si>
  <si>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</si>
  <si>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</si>
  <si>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</si>
  <si>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</si>
  <si>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</si>
  <si>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</si>
  <si>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</si>
  <si>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</si>
  <si>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</si>
  <si>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</si>
  <si>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</si>
  <si>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</si>
  <si>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</si>
  <si>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</si>
  <si>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</si>
  <si>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</si>
  <si>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</si>
  <si>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</si>
  <si>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</si>
  <si>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</si>
  <si>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</si>
  <si>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</si>
  <si>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</si>
  <si>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</si>
  <si>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</si>
  <si>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</si>
  <si>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</si>
  <si>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</si>
  <si>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</si>
  <si>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</si>
  <si>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</si>
  <si>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</si>
  <si>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</si>
  <si>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</si>
  <si>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</si>
  <si>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</si>
  <si>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</si>
  <si>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</si>
  <si>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</si>
  <si>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</si>
  <si>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</si>
  <si>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</si>
  <si>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</si>
  <si>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</si>
  <si>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</si>
  <si>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</si>
  <si>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</si>
  <si>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</si>
  <si>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</si>
  <si>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</si>
  <si>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</si>
  <si>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</si>
  <si>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</si>
  <si>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</si>
  <si>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</si>
  <si>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</si>
  <si>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</si>
  <si>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</si>
  <si>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</si>
  <si>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</si>
  <si>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</si>
  <si>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</si>
  <si>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</si>
  <si>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</si>
  <si>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</si>
  <si>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</si>
  <si>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</si>
  <si>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</si>
  <si>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</si>
  <si>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</si>
  <si>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</si>
  <si>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</si>
  <si>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</si>
  <si>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</si>
  <si>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</si>
  <si>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</si>
  <si>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</si>
  <si>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</si>
  <si>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</si>
  <si>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</si>
  <si>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</si>
  <si>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</si>
  <si>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</si>
  <si>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</si>
  <si>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</si>
  <si>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</si>
  <si>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</si>
  <si>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</si>
  <si>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</si>
  <si>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</si>
  <si>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</si>
  <si>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</si>
  <si>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</si>
  <si>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</si>
  <si>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</si>
  <si>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</si>
  <si>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</si>
  <si>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</si>
  <si>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</si>
  <si>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</si>
  <si>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</si>
  <si>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</si>
  <si>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</si>
  <si>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</si>
  <si>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</si>
  <si>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</si>
  <si>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</si>
  <si>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</si>
  <si>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</si>
  <si>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</si>
  <si>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</si>
  <si>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</si>
  <si>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</si>
  <si>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</si>
  <si>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</si>
  <si>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</si>
  <si>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</si>
  <si>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</si>
  <si>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</si>
  <si>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</si>
  <si>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</si>
  <si>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</si>
  <si>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</si>
  <si>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</si>
  <si>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</si>
  <si>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</si>
  <si>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</si>
  <si>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</si>
  <si>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</si>
  <si>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</si>
  <si>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</si>
  <si>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</si>
  <si>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</si>
  <si>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</si>
  <si>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</si>
  <si>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</si>
  <si>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</si>
  <si>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</si>
  <si>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</si>
  <si>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</si>
  <si>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</si>
  <si>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</si>
  <si>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</si>
  <si>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</si>
  <si>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</si>
  <si>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</si>
  <si>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</si>
  <si>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</si>
  <si>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</si>
  <si>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</si>
  <si>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</si>
  <si>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</si>
  <si>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</si>
  <si>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</si>
  <si>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</si>
  <si>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</si>
  <si>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</si>
  <si>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</si>
  <si>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</si>
  <si>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</si>
  <si>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</si>
  <si>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</si>
  <si>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</si>
  <si>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</si>
  <si>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</si>
  <si>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</si>
  <si>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</si>
  <si>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</si>
  <si>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</si>
  <si>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</si>
  <si>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</si>
  <si>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</si>
  <si>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</si>
  <si>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</si>
  <si>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</si>
  <si>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</si>
  <si>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</si>
  <si>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</si>
  <si>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</si>
  <si>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</si>
  <si>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</si>
  <si>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</si>
  <si>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</si>
  <si>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</si>
  <si>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</si>
  <si>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</si>
  <si>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</si>
  <si>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</si>
  <si>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</si>
  <si>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</si>
  <si>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</si>
  <si>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</si>
  <si>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</si>
  <si>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</si>
  <si>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</si>
  <si>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</si>
  <si>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</si>
  <si>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</si>
  <si>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</si>
  <si>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</si>
  <si>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</si>
  <si>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</si>
  <si>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</si>
  <si>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</si>
  <si>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</si>
  <si>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</si>
  <si>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</si>
  <si>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</si>
  <si>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</si>
  <si>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</si>
  <si>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</si>
  <si>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</si>
  <si>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</si>
  <si>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</si>
  <si>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</si>
  <si>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</si>
  <si>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</si>
  <si>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</si>
  <si>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</si>
  <si>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</si>
  <si>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</si>
  <si>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</si>
  <si>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</si>
  <si>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</si>
  <si>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</si>
  <si>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</si>
  <si>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</si>
  <si>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</si>
  <si>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</si>
  <si>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</si>
  <si>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</si>
  <si>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</si>
  <si>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</si>
  <si>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</si>
  <si>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</si>
  <si>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</si>
  <si>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</si>
  <si>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</si>
  <si>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</si>
  <si>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</si>
  <si>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</si>
  <si>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</si>
  <si>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</si>
  <si>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</si>
  <si>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</si>
  <si>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</si>
  <si>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</si>
  <si>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</si>
  <si>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</si>
  <si>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</si>
  <si>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</si>
  <si>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</si>
  <si>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</si>
  <si>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</si>
  <si>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</si>
  <si>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</si>
  <si>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</si>
  <si>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</si>
  <si>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</si>
  <si>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</si>
  <si>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</si>
  <si>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</si>
  <si>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</si>
  <si>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</si>
  <si>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</si>
  <si>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</si>
  <si>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</si>
  <si>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</si>
  <si>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</si>
  <si>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</si>
  <si>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</si>
  <si>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</si>
  <si>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</si>
  <si>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</si>
  <si>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</si>
  <si>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</si>
  <si>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</si>
  <si>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</si>
  <si>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</si>
  <si>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</si>
  <si>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</si>
  <si>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</si>
  <si>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</si>
  <si>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</si>
  <si>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</si>
  <si>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</si>
  <si>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</si>
  <si>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</si>
  <si>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</si>
  <si>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</si>
  <si>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</si>
  <si>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</si>
  <si>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</si>
  <si>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</si>
  <si>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</si>
  <si>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</si>
  <si>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</si>
  <si>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</si>
  <si>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</si>
  <si>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</si>
  <si>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</si>
  <si>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</si>
  <si>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</si>
  <si>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</si>
  <si>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</si>
  <si>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</si>
  <si>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</si>
  <si>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</si>
  <si>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</si>
  <si>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</si>
  <si>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</si>
  <si>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</si>
  <si>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</si>
  <si>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</si>
  <si>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</si>
  <si>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</si>
  <si>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</si>
  <si>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</si>
  <si>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</si>
  <si>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</si>
  <si>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</si>
  <si>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</si>
  <si>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</si>
  <si>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</si>
  <si>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</si>
  <si>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</si>
  <si>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</si>
  <si>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</si>
  <si>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</si>
  <si>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</si>
  <si>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</si>
  <si>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</si>
  <si>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</si>
  <si>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</si>
  <si>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</si>
  <si>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</si>
  <si>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</si>
  <si>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</si>
  <si>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</si>
  <si>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</si>
  <si>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</si>
  <si>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</si>
  <si>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</si>
  <si>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</si>
  <si>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</si>
  <si>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</si>
  <si>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</si>
  <si>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</si>
  <si>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</si>
  <si>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</si>
  <si>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</si>
  <si>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</si>
  <si>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</si>
  <si>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</si>
  <si>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</si>
  <si>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</si>
  <si>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</si>
  <si>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</si>
  <si>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</si>
  <si>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</si>
  <si>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</si>
  <si>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</si>
  <si>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</si>
  <si>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</si>
  <si>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</si>
  <si>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</si>
  <si>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</si>
  <si>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</si>
  <si>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</si>
  <si>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</si>
  <si>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</si>
  <si>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</si>
  <si>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</si>
  <si>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</si>
  <si>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</si>
  <si>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</si>
  <si>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</si>
  <si>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</si>
  <si>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</si>
  <si>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</si>
  <si>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</si>
  <si>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</si>
  <si>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</si>
  <si>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</si>
  <si>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</si>
  <si>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</si>
  <si>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</si>
  <si>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</si>
  <si>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</si>
  <si>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</si>
  <si>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</si>
  <si>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</si>
  <si>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</si>
  <si>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</si>
  <si>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</si>
  <si>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</si>
  <si>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</si>
  <si>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</si>
  <si>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</si>
  <si>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</si>
  <si>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</si>
  <si>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</si>
  <si>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</si>
  <si>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</si>
  <si>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</si>
  <si>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</si>
  <si>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</si>
  <si>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</si>
  <si>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</si>
  <si>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</si>
  <si>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</si>
  <si>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</si>
  <si>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</si>
  <si>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</si>
  <si>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</si>
  <si>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</si>
  <si>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</si>
  <si>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</si>
  <si>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</si>
  <si>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</si>
  <si>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</si>
  <si>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</si>
  <si>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</si>
  <si>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</si>
  <si>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</si>
  <si>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</si>
  <si>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</si>
  <si>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</si>
  <si>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</si>
  <si>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</si>
  <si>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</si>
  <si>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</si>
  <si>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</si>
  <si>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</si>
  <si>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</si>
  <si>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</si>
  <si>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</si>
  <si>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</si>
  <si>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</si>
  <si>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</si>
  <si>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</si>
  <si>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</si>
  <si>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</si>
  <si>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</si>
  <si>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</si>
  <si>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</si>
  <si>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</si>
  <si>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</si>
  <si>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</si>
  <si>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</si>
  <si>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</si>
  <si>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</si>
  <si>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</si>
  <si>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</si>
  <si>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</si>
  <si>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</si>
  <si>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</si>
  <si>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</si>
  <si>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</si>
  <si>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</si>
  <si>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</si>
  <si>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</si>
  <si>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</si>
  <si>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</si>
  <si>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</si>
  <si>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</si>
  <si>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</si>
  <si>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</si>
  <si>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</si>
  <si>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</si>
  <si>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</si>
  <si>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</si>
  <si>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</si>
  <si>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</si>
  <si>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</si>
  <si>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</si>
  <si>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</si>
  <si>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</si>
  <si>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</si>
  <si>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</si>
  <si>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</si>
  <si>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</si>
  <si>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</si>
  <si>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</si>
  <si>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</si>
  <si>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</si>
  <si>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</si>
  <si>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</si>
  <si>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</si>
  <si>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</si>
  <si>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</si>
  <si>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</si>
  <si>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</si>
  <si>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</si>
  <si>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</si>
  <si>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</si>
  <si>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</si>
  <si>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</si>
  <si>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</si>
  <si>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</si>
  <si>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</si>
  <si>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</si>
  <si>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</si>
  <si>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</si>
  <si>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</si>
  <si>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</si>
  <si>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</si>
  <si>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</si>
  <si>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</si>
  <si>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</si>
  <si>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</si>
  <si>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</si>
  <si>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</si>
  <si>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</si>
  <si>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</si>
  <si>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</si>
  <si>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</si>
  <si>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</si>
  <si>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</si>
  <si>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</si>
  <si>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</si>
  <si>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</si>
  <si>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</si>
  <si>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</si>
  <si>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</si>
  <si>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</si>
  <si>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</si>
  <si>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</si>
  <si>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</si>
  <si>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</si>
  <si>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</si>
  <si>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</si>
  <si>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</si>
  <si>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</si>
  <si>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</si>
  <si>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</si>
  <si>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</si>
  <si>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</si>
  <si>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</si>
  <si>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</si>
  <si>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</si>
  <si>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</si>
  <si>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</si>
  <si>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</si>
  <si>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</si>
  <si>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</si>
  <si>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</si>
  <si>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</si>
  <si>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</si>
  <si>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</si>
  <si>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</si>
  <si>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</si>
  <si>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</si>
  <si>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</si>
  <si>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</si>
  <si>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</si>
  <si>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</si>
  <si>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</si>
  <si>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</si>
  <si>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</si>
  <si>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</si>
  <si>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</si>
  <si>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</si>
  <si>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</si>
  <si>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</si>
  <si>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</si>
  <si>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</si>
  <si>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</si>
  <si>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</si>
  <si>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</si>
  <si>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</si>
  <si>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</si>
  <si>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</si>
  <si>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</si>
  <si>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</si>
  <si>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</si>
  <si>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</si>
  <si>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</si>
  <si>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</si>
  <si>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</si>
  <si>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</si>
  <si>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</si>
  <si>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</si>
  <si>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</si>
  <si>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</si>
  <si>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</si>
  <si>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</si>
  <si>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</si>
  <si>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</si>
  <si>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</si>
  <si>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</si>
  <si>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</si>
  <si>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</si>
  <si>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</si>
  <si>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</si>
  <si>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</si>
  <si>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</si>
  <si>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</si>
  <si>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</si>
  <si>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</si>
  <si>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</si>
  <si>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</si>
  <si>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</si>
  <si>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</si>
  <si>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</si>
  <si>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</si>
  <si>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</si>
  <si>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</si>
  <si>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</si>
  <si>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</si>
  <si>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</si>
  <si>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</si>
  <si>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</si>
  <si>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</si>
  <si>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</si>
  <si>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</si>
  <si>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</si>
  <si>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</si>
  <si>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</si>
  <si>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</si>
  <si>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</si>
  <si>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</si>
  <si>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</si>
  <si>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</si>
  <si>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</si>
  <si>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</si>
  <si>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</si>
  <si>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</si>
  <si>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</si>
  <si>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</si>
  <si>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</si>
  <si>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</si>
  <si>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</si>
  <si>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</si>
  <si>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</si>
  <si>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</si>
  <si>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</si>
  <si>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</si>
  <si>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</si>
  <si>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</si>
  <si>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</si>
  <si>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</si>
  <si>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</si>
  <si>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</si>
  <si>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</si>
  <si>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</si>
  <si>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</si>
  <si>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</si>
  <si>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</si>
  <si>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</si>
  <si>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</si>
  <si>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</si>
  <si>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</si>
  <si>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</si>
  <si>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</si>
  <si>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</si>
  <si>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</si>
  <si>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</si>
  <si>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</si>
  <si>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</si>
  <si>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</si>
  <si>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</si>
  <si>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</si>
  <si>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</si>
  <si>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</si>
  <si>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</si>
  <si>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</si>
  <si>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</si>
  <si>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</si>
  <si>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</si>
  <si>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</si>
  <si>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</si>
  <si>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</si>
  <si>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</si>
  <si>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</si>
  <si>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</si>
  <si>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</si>
  <si>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</si>
  <si>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</si>
  <si>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</si>
  <si>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</si>
  <si>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</si>
  <si>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</si>
  <si>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</si>
  <si>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</si>
  <si>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</si>
  <si>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</si>
  <si>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</si>
  <si>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</si>
  <si>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</si>
  <si>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</si>
  <si>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</si>
  <si>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</si>
  <si>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</si>
  <si>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</si>
  <si>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</si>
  <si>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</si>
  <si>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</si>
  <si>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</si>
  <si>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</si>
  <si>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</si>
  <si>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</si>
  <si>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</si>
  <si>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</si>
  <si>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</si>
  <si>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</si>
  <si>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</si>
  <si>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</si>
  <si>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</si>
  <si>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</si>
  <si>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</si>
  <si>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</si>
  <si>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</si>
  <si>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</si>
  <si>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</si>
  <si>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</si>
  <si>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</si>
  <si>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</si>
  <si>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</si>
  <si>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</si>
  <si>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</si>
  <si>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</si>
  <si>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</si>
  <si>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</si>
  <si>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</si>
  <si>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</si>
  <si>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</si>
  <si>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</si>
  <si>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</si>
  <si>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</si>
  <si>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</si>
  <si>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</si>
  <si>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</si>
  <si>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</si>
  <si>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</si>
  <si>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</si>
  <si>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</si>
  <si>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</si>
  <si>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</si>
  <si>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</si>
  <si>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</si>
  <si>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</si>
  <si>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</si>
  <si>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</si>
  <si>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</si>
  <si>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</si>
  <si>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</si>
  <si>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</si>
  <si>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</si>
  <si>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</si>
  <si>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</si>
  <si>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</si>
  <si>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</si>
  <si>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</si>
  <si>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</si>
  <si>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</si>
  <si>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</si>
  <si>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</si>
  <si>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</si>
  <si>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</si>
  <si>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</si>
  <si>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</si>
  <si>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</si>
  <si>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</si>
  <si>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</si>
  <si>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</si>
  <si>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</si>
  <si>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</si>
  <si>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</si>
  <si>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</si>
  <si>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</si>
  <si>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</si>
  <si>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</si>
  <si>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</si>
  <si>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</si>
  <si>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</si>
  <si>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</si>
  <si>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</si>
  <si>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</si>
  <si>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</si>
  <si>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</si>
  <si>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</si>
  <si>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</si>
  <si>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</si>
  <si>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</si>
  <si>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</si>
  <si>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</si>
  <si>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</si>
  <si>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</si>
  <si>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</si>
  <si>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</si>
  <si>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</si>
  <si>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</si>
  <si>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</si>
  <si>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</si>
  <si>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</si>
  <si>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</si>
  <si>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</si>
  <si>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</si>
  <si>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</si>
  <si>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</si>
  <si>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</si>
  <si>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</si>
  <si>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</si>
  <si>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</si>
  <si>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</si>
  <si>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</si>
  <si>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</si>
  <si>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</si>
  <si>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</si>
  <si>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</si>
  <si>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</si>
  <si>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</si>
  <si>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</si>
  <si>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</si>
  <si>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</si>
  <si>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</si>
  <si>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</si>
  <si>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</si>
  <si>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</si>
  <si>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</si>
  <si>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</si>
  <si>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</si>
  <si>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</si>
  <si>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</si>
  <si>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</si>
  <si>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</si>
  <si>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</si>
  <si>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</si>
  <si>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</si>
  <si>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</si>
  <si>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</si>
  <si>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</si>
  <si>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</si>
  <si>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</si>
  <si>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</si>
  <si>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</si>
  <si>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</si>
  <si>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</si>
  <si>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</si>
  <si>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</si>
  <si>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</si>
  <si>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</si>
  <si>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</si>
  <si>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</si>
  <si>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</si>
  <si>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</si>
  <si>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</si>
  <si>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</si>
  <si>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</si>
  <si>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</si>
  <si>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</si>
  <si>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</si>
  <si>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</si>
  <si>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</si>
  <si>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</si>
  <si>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</si>
  <si>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</si>
  <si>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</si>
  <si>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</si>
  <si>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</si>
  <si>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</si>
  <si>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</si>
  <si>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</si>
  <si>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</si>
  <si>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</si>
  <si>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</si>
  <si>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</si>
  <si>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</si>
  <si>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</si>
  <si>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</si>
  <si>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</si>
  <si>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</si>
  <si>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</si>
  <si>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</si>
  <si>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</si>
  <si>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</si>
  <si>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</si>
  <si>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</si>
  <si>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</si>
  <si>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</si>
  <si>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</si>
  <si>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</si>
  <si>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</si>
  <si>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</si>
  <si>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</si>
  <si>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</si>
  <si>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</si>
  <si>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</si>
  <si>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</si>
  <si>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</si>
  <si>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</si>
  <si>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</si>
  <si>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</si>
  <si>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</si>
  <si>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</si>
  <si>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</si>
  <si>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</si>
  <si>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</si>
  <si>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</si>
  <si>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</si>
  <si>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</si>
  <si>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</si>
  <si>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</si>
  <si>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</si>
  <si>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</si>
  <si>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</si>
  <si>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</si>
  <si>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</si>
  <si>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</si>
  <si>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</si>
  <si>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</si>
  <si>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</si>
  <si>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</si>
  <si>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</si>
  <si>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</si>
  <si>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</si>
  <si>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</si>
  <si>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</si>
  <si>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</si>
  <si>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</si>
  <si>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</si>
  <si>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</si>
  <si>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</si>
  <si>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</si>
  <si>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</si>
  <si>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</si>
  <si>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</si>
  <si>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</si>
  <si>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</si>
  <si>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</si>
  <si>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</si>
  <si>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</si>
  <si>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</si>
  <si>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</si>
  <si>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</si>
  <si>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</si>
  <si>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</si>
  <si>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</si>
  <si>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</si>
  <si>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</si>
  <si>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</si>
  <si>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</si>
  <si>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</si>
  <si>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</si>
  <si>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</si>
  <si>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</si>
  <si>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</si>
  <si>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</si>
  <si>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</si>
  <si>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</si>
  <si>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</si>
  <si>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</si>
  <si>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</si>
  <si>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</si>
  <si>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</si>
  <si>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</si>
  <si>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</si>
  <si>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</si>
  <si>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</si>
  <si>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</si>
  <si>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</si>
  <si>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</si>
  <si>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</si>
  <si>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</si>
  <si>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</si>
  <si>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</si>
  <si>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</si>
  <si>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</si>
  <si>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</si>
  <si>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</si>
  <si>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</si>
  <si>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</si>
  <si>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</si>
  <si>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</si>
  <si>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</si>
  <si>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</si>
  <si>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</si>
  <si>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</si>
  <si>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</si>
  <si>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</si>
  <si>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</si>
  <si>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</si>
  <si>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</si>
  <si>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</si>
  <si>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</si>
  <si>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</si>
  <si>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</si>
  <si>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</si>
  <si>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</si>
  <si>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</si>
  <si>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</si>
  <si>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</si>
  <si>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</si>
  <si>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</si>
  <si>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</si>
  <si>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</si>
  <si>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</si>
  <si>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</si>
  <si>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</si>
  <si>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</si>
  <si>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</si>
  <si>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</si>
  <si>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</si>
  <si>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</si>
  <si>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</si>
  <si>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</si>
  <si>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</si>
  <si>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</si>
  <si>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</si>
  <si>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</si>
  <si>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</si>
  <si>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</si>
  <si>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</si>
  <si>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</si>
  <si>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</si>
  <si>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</si>
  <si>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</si>
  <si>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</si>
  <si>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</si>
  <si>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</si>
  <si>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</si>
  <si>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</si>
  <si>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</si>
  <si>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</si>
  <si>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</si>
  <si>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</si>
  <si>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</si>
  <si>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</si>
  <si>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</si>
  <si>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</si>
  <si>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</si>
  <si>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</si>
  <si>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</si>
  <si>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</si>
  <si>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</si>
  <si>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</si>
  <si>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</si>
  <si>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</si>
  <si>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</si>
  <si>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</si>
  <si>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</si>
  <si>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</si>
  <si>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</si>
  <si>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</si>
  <si>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</si>
  <si>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</si>
  <si>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</si>
  <si>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</si>
  <si>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</si>
  <si>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</si>
  <si>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</si>
  <si>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</si>
  <si>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</si>
  <si>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</si>
  <si>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</si>
  <si>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</si>
  <si>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</si>
  <si>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</si>
  <si>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</si>
  <si>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</si>
  <si>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</si>
  <si>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</si>
  <si>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</si>
  <si>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</si>
  <si>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</si>
  <si>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</si>
  <si>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</si>
  <si>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</si>
  <si>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</si>
  <si>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</si>
  <si>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</si>
  <si>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</si>
  <si>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</si>
  <si>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</si>
  <si>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</si>
  <si>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</si>
  <si>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</si>
  <si>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</si>
  <si>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</si>
  <si>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</si>
  <si>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</si>
  <si>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</si>
  <si>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</si>
  <si>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</si>
  <si>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</si>
  <si>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</si>
  <si>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</si>
  <si>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</si>
  <si>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</si>
  <si>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</si>
  <si>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</si>
  <si>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</si>
  <si>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</si>
  <si>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</si>
  <si>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</si>
  <si>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</si>
  <si>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</si>
  <si>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</si>
  <si>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</si>
  <si>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</si>
  <si>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</si>
  <si>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</si>
  <si>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</si>
  <si>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</si>
  <si>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</si>
  <si>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</si>
  <si>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</si>
  <si>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</si>
  <si>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</si>
  <si>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</si>
  <si>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</si>
  <si>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</si>
  <si>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</si>
  <si>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</si>
  <si>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</si>
  <si>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</si>
  <si>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</si>
  <si>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</si>
  <si>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</si>
  <si>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</si>
  <si>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</si>
  <si>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</si>
  <si>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</si>
  <si>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</si>
  <si>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</si>
  <si>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</si>
  <si>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</si>
  <si>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</si>
  <si>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</si>
  <si>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</si>
  <si>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</si>
  <si>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</si>
  <si>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</si>
  <si>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</si>
  <si>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</si>
  <si>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</si>
  <si>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</si>
  <si>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</si>
  <si>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</si>
  <si>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</si>
  <si>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</si>
  <si>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</si>
  <si>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</si>
  <si>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</si>
  <si>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</si>
  <si>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</si>
  <si>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</si>
  <si>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</si>
  <si>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</si>
  <si>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</si>
  <si>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</si>
  <si>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</si>
  <si>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</si>
  <si>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</si>
  <si>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</si>
  <si>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</si>
  <si>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</si>
  <si>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</si>
  <si>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</si>
  <si>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</si>
  <si>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</si>
  <si>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</si>
  <si>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</si>
  <si>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</si>
  <si>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</si>
  <si>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</si>
  <si>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</si>
  <si>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</si>
  <si>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</si>
  <si>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</si>
  <si>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</si>
  <si>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</si>
  <si>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</si>
  <si>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</si>
  <si>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</si>
  <si>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</si>
  <si>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</si>
  <si>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</si>
  <si>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</si>
  <si>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</si>
  <si>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</si>
  <si>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</si>
  <si>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</si>
  <si>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</si>
  <si>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</si>
  <si>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</si>
  <si>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</si>
  <si>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</si>
  <si>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</si>
  <si>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</si>
  <si>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</si>
  <si>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</si>
  <si>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</si>
  <si>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</si>
  <si>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</si>
  <si>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</si>
  <si>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</si>
  <si>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</si>
  <si>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</si>
  <si>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</si>
  <si>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</si>
  <si>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</si>
  <si>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</si>
  <si>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</si>
  <si>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</si>
  <si>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</si>
  <si>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</si>
  <si>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</si>
  <si>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</si>
  <si>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</si>
  <si>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</si>
  <si>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</si>
  <si>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</si>
  <si>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</si>
  <si>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</si>
  <si>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</si>
  <si>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</si>
  <si>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</si>
  <si>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</si>
  <si>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</si>
  <si>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</si>
  <si>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</si>
  <si>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</si>
  <si>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</si>
  <si>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</si>
  <si>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</si>
  <si>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</si>
  <si>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</si>
  <si>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</si>
  <si>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</si>
  <si>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</si>
  <si>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</si>
  <si>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</si>
  <si>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</si>
  <si>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</si>
  <si>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</si>
  <si>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</si>
  <si>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</si>
  <si>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</si>
  <si>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</si>
  <si>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</si>
  <si>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</si>
  <si>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</si>
  <si>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</si>
  <si>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</si>
  <si>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</si>
  <si>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</si>
  <si>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</si>
  <si>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</si>
  <si>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</si>
  <si>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</si>
  <si>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</si>
  <si>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</si>
  <si>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</si>
  <si>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</si>
  <si>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</si>
  <si>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</si>
  <si>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</si>
  <si>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</si>
  <si>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</si>
  <si>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</si>
  <si>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</si>
  <si>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</si>
  <si>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</si>
  <si>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</si>
  <si>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</si>
  <si>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</si>
  <si>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</si>
  <si>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</si>
  <si>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</si>
  <si>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</si>
  <si>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</si>
  <si>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</si>
  <si>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</si>
  <si>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</si>
  <si>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</si>
  <si>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</si>
  <si>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</si>
  <si>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</si>
  <si>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</si>
  <si>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</si>
  <si>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</si>
  <si>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</si>
  <si>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</si>
  <si>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</si>
  <si>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</si>
  <si>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</si>
  <si>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</si>
  <si>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</si>
  <si>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</si>
  <si>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</si>
  <si>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</si>
  <si>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</si>
  <si>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</si>
  <si>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</si>
  <si>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</si>
  <si>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</si>
  <si>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</si>
  <si>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</si>
  <si>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</si>
  <si>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</si>
  <si>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</si>
  <si>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</si>
  <si>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</si>
  <si>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</si>
  <si>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</si>
  <si>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</si>
  <si>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</si>
  <si>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</si>
  <si>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</si>
  <si>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</si>
  <si>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</si>
  <si>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</si>
  <si>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</si>
  <si>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</si>
  <si>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</si>
  <si>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</si>
  <si>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</si>
  <si>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</si>
  <si>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</si>
  <si>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</si>
  <si>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</si>
  <si>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</si>
  <si>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</si>
  <si>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</si>
  <si>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</si>
  <si>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</si>
  <si>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</si>
  <si>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</si>
  <si>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</si>
  <si>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</si>
  <si>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</si>
  <si>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</si>
  <si>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</si>
  <si>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</si>
  <si>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</si>
  <si>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</si>
  <si>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</si>
  <si>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</si>
  <si>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</si>
  <si>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</si>
  <si>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</si>
  <si>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</si>
  <si>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</si>
  <si>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</si>
  <si>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</si>
  <si>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</si>
  <si>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</si>
  <si>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</si>
  <si>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</si>
  <si>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</si>
  <si>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</si>
  <si>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</si>
  <si>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</si>
  <si>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</si>
  <si>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</si>
  <si>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</si>
  <si>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</si>
  <si>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</si>
  <si>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</si>
  <si>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</si>
  <si>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</si>
  <si>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</si>
  <si>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</si>
  <si>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</si>
  <si>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</si>
  <si>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</si>
  <si>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</si>
  <si>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</si>
  <si>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</si>
  <si>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</si>
  <si>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</si>
  <si>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</si>
  <si>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</si>
  <si>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</si>
  <si>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</si>
  <si>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</si>
  <si>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</si>
  <si>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</si>
  <si>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</si>
  <si>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</si>
  <si>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</si>
  <si>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</si>
  <si>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</si>
  <si>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</si>
  <si>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</si>
  <si>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</si>
  <si>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</si>
  <si>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</si>
  <si>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</si>
  <si>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</si>
  <si>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</si>
  <si>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</si>
  <si>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</si>
  <si>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</si>
  <si>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</si>
  <si>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</si>
  <si>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</si>
  <si>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</si>
  <si>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</si>
  <si>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</si>
  <si>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</si>
  <si>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</si>
  <si>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</si>
  <si>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</si>
  <si>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</si>
  <si>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</si>
  <si>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</si>
  <si>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</si>
  <si>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</si>
  <si>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</si>
  <si>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</si>
  <si>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</si>
  <si>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</si>
  <si>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</si>
  <si>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</si>
  <si>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</si>
  <si>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</si>
  <si>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</si>
  <si>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</si>
  <si>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</si>
  <si>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</si>
  <si>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</si>
  <si>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</si>
  <si>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</si>
  <si>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</si>
  <si>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</si>
  <si>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</si>
  <si>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</si>
  <si>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</si>
  <si>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</si>
  <si>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</si>
  <si>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</si>
  <si>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</si>
  <si>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</si>
  <si>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</si>
  <si>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</si>
  <si>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</si>
  <si>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</si>
  <si>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</si>
  <si>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</si>
  <si>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</si>
  <si>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</si>
  <si>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</si>
  <si>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</si>
  <si>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</si>
  <si>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</si>
  <si>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</si>
  <si>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</si>
  <si>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</si>
  <si>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</si>
  <si>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</si>
  <si>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</si>
  <si>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</si>
  <si>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</si>
  <si>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</si>
  <si>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</si>
  <si>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</si>
  <si>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</si>
  <si>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</si>
  <si>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</si>
  <si>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</si>
  <si>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</si>
  <si>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</si>
  <si>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</si>
  <si>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</si>
  <si>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</si>
  <si>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</si>
  <si>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</si>
  <si>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</si>
  <si>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</si>
  <si>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</si>
  <si>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</si>
  <si>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</si>
  <si>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</si>
  <si>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</si>
  <si>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</si>
  <si>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</si>
  <si>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</si>
  <si>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</si>
  <si>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</si>
  <si>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</si>
  <si>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</si>
  <si>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</si>
  <si>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</si>
  <si>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</si>
  <si>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</si>
  <si>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</si>
  <si>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</si>
  <si>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</si>
  <si>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</si>
  <si>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</si>
  <si>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</si>
  <si>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</si>
  <si>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</si>
  <si>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</si>
  <si>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</si>
  <si>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</si>
  <si>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</si>
  <si>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</si>
  <si>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</si>
  <si>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</si>
  <si>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</si>
  <si>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</si>
  <si>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</si>
  <si>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</si>
  <si>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</si>
  <si>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</si>
  <si>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</si>
  <si>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</si>
  <si>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</si>
  <si>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</si>
  <si>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</si>
  <si>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</si>
  <si>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</si>
  <si>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</si>
  <si>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</si>
  <si>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</si>
  <si>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</si>
  <si>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</si>
  <si>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</si>
  <si>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</si>
  <si>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</si>
  <si>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</si>
  <si>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</si>
  <si>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</si>
  <si>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</si>
  <si>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</si>
  <si>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</si>
  <si>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</si>
  <si>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</si>
  <si>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</si>
  <si>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</si>
  <si>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</si>
  <si>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</si>
  <si>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</si>
  <si>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</si>
  <si>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</si>
  <si>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</si>
  <si>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</si>
  <si>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</si>
  <si>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</si>
  <si>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</si>
  <si>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</si>
  <si>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</si>
  <si>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</si>
  <si>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</si>
  <si>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</si>
  <si>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</si>
  <si>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</si>
  <si>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</si>
  <si>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</si>
  <si>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</si>
  <si>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</si>
  <si>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</si>
  <si>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</si>
  <si>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</si>
  <si>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</si>
  <si>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</si>
  <si>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</si>
  <si>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</si>
  <si>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</si>
  <si>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</si>
  <si>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</si>
  <si>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</si>
  <si>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</si>
  <si>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</si>
  <si>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</si>
  <si>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</si>
  <si>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</si>
  <si>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</si>
  <si>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</si>
  <si>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</si>
  <si>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</si>
  <si>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</si>
  <si>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</si>
  <si>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</si>
  <si>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</si>
  <si>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</si>
  <si>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</si>
  <si>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</si>
  <si>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</si>
  <si>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</si>
  <si>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</si>
  <si>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</si>
  <si>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</si>
  <si>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</si>
  <si>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</si>
  <si>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</si>
  <si>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</si>
  <si>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</si>
  <si>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</si>
  <si>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</si>
  <si>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</si>
  <si>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</si>
  <si>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</si>
  <si>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</si>
  <si>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</si>
  <si>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</si>
  <si>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</si>
  <si>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</si>
  <si>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</si>
  <si>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</si>
  <si>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</si>
  <si>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</si>
  <si>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</si>
  <si>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</si>
  <si>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</si>
  <si>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</si>
  <si>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</si>
  <si>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</si>
  <si>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</si>
  <si>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</si>
  <si>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</si>
  <si>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</si>
  <si>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</si>
  <si>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</si>
  <si>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</si>
  <si>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</si>
  <si>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</si>
  <si>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</si>
  <si>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</si>
  <si>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</si>
  <si>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</si>
  <si>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</si>
  <si>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</si>
  <si>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</si>
  <si>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</si>
  <si>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</si>
  <si>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</si>
  <si>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</si>
  <si>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</si>
  <si>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</si>
  <si>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</si>
  <si>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</si>
  <si>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</si>
  <si>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</si>
  <si>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</si>
  <si>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</si>
  <si>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</si>
  <si>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</si>
  <si>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</si>
  <si>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</si>
  <si>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</si>
  <si>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</si>
  <si>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</si>
  <si>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</si>
  <si>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</si>
  <si>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</si>
  <si>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</si>
  <si>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</si>
  <si>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</si>
  <si>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</si>
  <si>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</si>
  <si>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</si>
  <si>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</si>
  <si>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</si>
  <si>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</si>
  <si>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</si>
  <si>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</si>
  <si>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</si>
  <si>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</si>
  <si>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</si>
  <si>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</si>
  <si>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</si>
  <si>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</si>
  <si>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</si>
  <si>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</si>
  <si>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</si>
  <si>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</si>
  <si>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</si>
  <si>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</si>
  <si>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</si>
  <si>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</si>
  <si>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</si>
  <si>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</si>
  <si>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</si>
  <si>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</si>
  <si>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</si>
  <si>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</si>
  <si>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</si>
  <si>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</si>
  <si>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</si>
  <si>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</si>
  <si>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</si>
  <si>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</si>
  <si>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</si>
  <si>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</si>
  <si>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</si>
  <si>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</si>
  <si>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</si>
  <si>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</si>
  <si>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</si>
  <si>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</si>
  <si>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</si>
  <si>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</si>
  <si>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</si>
  <si>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</si>
  <si>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</si>
  <si>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</si>
  <si>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</si>
  <si>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</si>
  <si>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</si>
  <si>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</si>
  <si>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</si>
  <si>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</si>
  <si>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</si>
  <si>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</si>
  <si>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</si>
  <si>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</si>
  <si>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</si>
  <si>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</si>
  <si>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</si>
  <si>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</si>
  <si>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</si>
  <si>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</si>
  <si>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</si>
  <si>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</si>
  <si>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</si>
  <si>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</si>
  <si>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</si>
  <si>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</si>
  <si>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</si>
  <si>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</si>
  <si>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</si>
  <si>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</si>
  <si>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</si>
  <si>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</si>
  <si>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</si>
  <si>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</si>
  <si>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</si>
  <si>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</si>
  <si>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</si>
  <si>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</si>
  <si>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</si>
  <si>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</si>
  <si>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</si>
  <si>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</si>
  <si>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</si>
  <si>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</si>
  <si>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</si>
  <si>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</si>
  <si>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</si>
  <si>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</si>
  <si>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</si>
  <si>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</si>
  <si>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</si>
  <si>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</si>
  <si>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</si>
  <si>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</si>
  <si>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</si>
  <si>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</si>
  <si>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</si>
  <si>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</si>
  <si>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</si>
  <si>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</si>
  <si>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</si>
  <si>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</si>
  <si>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</si>
  <si>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</si>
  <si>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</si>
  <si>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</si>
  <si>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</si>
  <si>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</si>
  <si>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</si>
  <si>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</si>
  <si>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</si>
  <si>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</si>
  <si>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</si>
  <si>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</si>
  <si>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</si>
  <si>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</si>
  <si>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</si>
  <si>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</si>
  <si>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</si>
  <si>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</si>
  <si>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</si>
  <si>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</si>
  <si>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</si>
  <si>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</si>
  <si>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</si>
  <si>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</si>
  <si>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</si>
  <si>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</si>
  <si>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</si>
  <si>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</si>
  <si>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</si>
  <si>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</si>
  <si>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</si>
  <si>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</si>
  <si>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</si>
  <si>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</si>
  <si>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</si>
  <si>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</si>
  <si>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</si>
  <si>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</si>
  <si>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</si>
  <si>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</si>
  <si>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</si>
  <si>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</si>
  <si>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</si>
  <si>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</si>
  <si>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</si>
  <si>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</si>
  <si>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</si>
  <si>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</si>
  <si>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</si>
  <si>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</si>
  <si>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</si>
  <si>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</si>
  <si>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</si>
  <si>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</si>
  <si>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</si>
  <si>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</si>
  <si>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</si>
  <si>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</si>
  <si>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</si>
  <si>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</si>
  <si>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</si>
  <si>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</si>
  <si>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</si>
  <si>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</si>
  <si>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</si>
  <si>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</si>
  <si>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</si>
  <si>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</si>
  <si>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</si>
  <si>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</si>
  <si>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</si>
  <si>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</si>
  <si>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</si>
  <si>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</si>
  <si>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</si>
  <si>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</si>
  <si>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</si>
  <si>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</si>
  <si>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</si>
  <si>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</si>
  <si>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</si>
  <si>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</si>
  <si>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</si>
  <si>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</si>
  <si>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</si>
  <si>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</si>
  <si>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</si>
  <si>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</si>
  <si>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</si>
  <si>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</si>
  <si>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</si>
  <si>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</si>
  <si>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</si>
  <si>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</si>
  <si>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</si>
  <si>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</si>
  <si>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</si>
  <si>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</si>
  <si>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</si>
  <si>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</si>
  <si>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</si>
  <si>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</si>
  <si>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</si>
  <si>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</si>
  <si>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</si>
  <si>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</si>
  <si>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</si>
  <si>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</si>
  <si>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</si>
  <si>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</si>
  <si>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</si>
  <si>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</si>
  <si>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</si>
  <si>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</si>
  <si>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</si>
  <si>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</si>
  <si>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</si>
  <si>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</si>
  <si>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</si>
  <si>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</si>
  <si>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</si>
  <si>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</si>
  <si>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</si>
  <si>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</si>
  <si>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</si>
  <si>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</si>
  <si>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</si>
  <si>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</si>
  <si>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</si>
  <si>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</si>
  <si>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</si>
  <si>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</si>
  <si>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</si>
  <si>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</si>
  <si>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</si>
  <si>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</si>
  <si>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</si>
  <si>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</si>
  <si>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</si>
  <si>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</si>
  <si>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</si>
  <si>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</si>
  <si>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</si>
  <si>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</si>
  <si>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</si>
  <si>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</si>
  <si>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</si>
  <si>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</si>
  <si>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</si>
  <si>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</si>
  <si>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</si>
  <si>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</si>
  <si>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</si>
  <si>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</si>
  <si>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</si>
  <si>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</si>
  <si>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</si>
  <si>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</si>
  <si>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</si>
  <si>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</si>
  <si>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</si>
  <si>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</si>
  <si>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</si>
  <si>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</si>
  <si>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</si>
  <si>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</si>
  <si>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</si>
  <si>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</si>
  <si>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</si>
  <si>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</si>
  <si>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</si>
  <si>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</si>
  <si>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</si>
  <si>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</si>
  <si>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</si>
  <si>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</si>
  <si>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</si>
  <si>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</si>
  <si>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</si>
  <si>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</si>
  <si>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</si>
  <si>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</si>
  <si>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</si>
  <si>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</si>
  <si>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</si>
  <si>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</si>
  <si>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</si>
  <si>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</si>
  <si>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</si>
  <si>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</si>
  <si>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</si>
  <si>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</si>
  <si>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</si>
  <si>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</si>
  <si>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</si>
  <si>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</si>
  <si>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</si>
  <si>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</si>
  <si>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</si>
  <si>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</si>
  <si>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</si>
  <si>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</si>
  <si>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</si>
  <si>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</si>
  <si>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</si>
  <si>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</si>
  <si>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</si>
  <si>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</si>
  <si>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</si>
  <si>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</si>
  <si>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</si>
  <si>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</si>
  <si>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</si>
  <si>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</si>
  <si>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</si>
  <si>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</si>
  <si>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</si>
  <si>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</si>
  <si>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</si>
  <si>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</si>
  <si>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</si>
  <si>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</si>
  <si>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</si>
  <si>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</si>
  <si>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</si>
  <si>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</si>
  <si>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</si>
  <si>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</si>
  <si>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</si>
  <si>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</si>
  <si>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</si>
  <si>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</si>
  <si>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</si>
  <si>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</si>
  <si>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</si>
  <si>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</si>
  <si>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</si>
  <si>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</si>
  <si>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</si>
  <si>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</si>
  <si>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</si>
  <si>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</si>
  <si>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</si>
  <si>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</si>
  <si>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</si>
  <si>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</si>
  <si>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</si>
  <si>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</si>
  <si>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</si>
  <si>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</si>
  <si>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</si>
  <si>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</si>
  <si>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</si>
  <si>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</si>
  <si>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</si>
  <si>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</si>
  <si>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</si>
  <si>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</si>
  <si>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</si>
  <si>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</si>
  <si>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</si>
  <si>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</si>
  <si>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</si>
  <si>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</si>
  <si>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</si>
  <si>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</si>
  <si>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</si>
  <si>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</si>
  <si>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</si>
  <si>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</si>
  <si>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</si>
  <si>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</si>
  <si>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</si>
  <si>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</si>
  <si>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</si>
  <si>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</si>
  <si>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</si>
  <si>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</si>
  <si>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</si>
  <si>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</si>
  <si>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</si>
  <si>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</si>
  <si>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</si>
  <si>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</si>
  <si>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</si>
  <si>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</si>
  <si>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</si>
  <si>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</si>
  <si>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</si>
  <si>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</si>
  <si>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</si>
  <si>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</si>
  <si>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</si>
  <si>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</si>
  <si>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</si>
  <si>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</si>
  <si>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</si>
  <si>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</si>
  <si>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</si>
  <si>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</si>
  <si>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</si>
  <si>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</si>
  <si>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</si>
  <si>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</si>
  <si>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</si>
  <si>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</si>
  <si>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</si>
  <si>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</si>
  <si>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</si>
  <si>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</si>
  <si>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</si>
  <si>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</si>
  <si>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</si>
  <si>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</si>
  <si>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</si>
  <si>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</si>
  <si>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</si>
  <si>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</si>
  <si>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</si>
  <si>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</si>
  <si>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</si>
  <si>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</si>
  <si>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</si>
  <si>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</si>
  <si>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</si>
  <si>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</si>
  <si>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</si>
  <si>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</si>
  <si>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</si>
  <si>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</si>
  <si>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</si>
  <si>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</si>
  <si>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</si>
  <si>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</si>
  <si>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</si>
  <si>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</si>
  <si>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</si>
  <si>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</si>
  <si>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</si>
  <si>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</si>
  <si>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</si>
  <si>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</si>
  <si>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</si>
  <si>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</si>
  <si>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</si>
  <si>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</si>
  <si>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</si>
  <si>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</si>
  <si>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</si>
  <si>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</si>
  <si>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</si>
  <si>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</si>
  <si>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</si>
  <si>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</si>
  <si>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</si>
  <si>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</si>
  <si>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</si>
  <si>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</si>
  <si>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</si>
  <si>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</si>
  <si>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</si>
  <si>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</si>
  <si>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</si>
  <si>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</si>
  <si>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</si>
  <si>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</si>
  <si>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</si>
  <si>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</si>
  <si>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</si>
  <si>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</si>
  <si>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</si>
  <si>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</si>
  <si>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</si>
  <si>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</si>
  <si>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</si>
  <si>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</si>
  <si>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</si>
  <si>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</si>
  <si>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</si>
  <si>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</si>
  <si>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</si>
  <si>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</si>
  <si>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</si>
  <si>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</si>
  <si>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</si>
  <si>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</si>
  <si>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</si>
  <si>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</si>
  <si>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</si>
  <si>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</si>
  <si>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</si>
  <si>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</si>
  <si>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</si>
  <si>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</si>
  <si>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</si>
  <si>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</si>
  <si>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</si>
  <si>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</si>
  <si>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</si>
  <si>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</si>
  <si>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</si>
  <si>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</si>
  <si>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</si>
  <si>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</si>
  <si>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</si>
  <si>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</si>
  <si>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</si>
  <si>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</si>
  <si>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</si>
  <si>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</si>
  <si>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</si>
  <si>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</si>
  <si>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</si>
  <si>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</si>
  <si>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</si>
  <si>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</si>
  <si>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</si>
  <si>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</si>
  <si>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</si>
  <si>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</si>
  <si>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</si>
  <si>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</si>
  <si>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</si>
  <si>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</si>
  <si>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</si>
  <si>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</si>
  <si>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</si>
  <si>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</si>
  <si>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</si>
  <si>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</si>
  <si>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</si>
  <si>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</si>
  <si>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</si>
  <si>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</si>
  <si>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</si>
  <si>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</si>
  <si>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</si>
  <si>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</si>
  <si>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</si>
  <si>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</si>
  <si>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</si>
  <si>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</si>
  <si>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</si>
  <si>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</si>
  <si>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</si>
  <si>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</si>
  <si>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</si>
  <si>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</si>
  <si>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</si>
  <si>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</si>
  <si>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</si>
  <si>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</si>
  <si>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</si>
  <si>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</si>
  <si>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</si>
  <si>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</si>
  <si>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</si>
  <si>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</si>
  <si>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</si>
  <si>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</si>
  <si>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</si>
  <si>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</si>
  <si>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</si>
  <si>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</si>
  <si>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</si>
  <si>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</si>
  <si>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</si>
  <si>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</si>
  <si>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</si>
  <si>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</si>
  <si>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</si>
  <si>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</si>
  <si>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</si>
  <si>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</si>
  <si>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</si>
  <si>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</si>
  <si>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</si>
  <si>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</si>
  <si>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</si>
  <si>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</si>
  <si>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</si>
  <si>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</si>
  <si>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</si>
  <si>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</si>
  <si>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</si>
  <si>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</si>
  <si>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</si>
  <si>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</si>
  <si>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</si>
  <si>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</si>
  <si>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</si>
  <si>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</si>
  <si>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</si>
  <si>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</si>
  <si>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</si>
  <si>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</si>
  <si>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</si>
  <si>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</si>
  <si>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</si>
  <si>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</si>
  <si>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</si>
  <si>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</si>
  <si>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</si>
  <si>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</si>
  <si>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</si>
  <si>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</si>
  <si>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</si>
  <si>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</si>
  <si>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</si>
  <si>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</si>
  <si>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</si>
  <si>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</si>
  <si>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</si>
  <si>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</si>
  <si>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</si>
  <si>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</si>
  <si>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</si>
  <si>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</si>
  <si>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</si>
  <si>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</si>
  <si>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</si>
  <si>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</si>
  <si>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</si>
  <si>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</si>
  <si>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</si>
  <si>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</si>
  <si>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</si>
  <si>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</si>
  <si>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</si>
  <si>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</si>
  <si>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</si>
  <si>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</si>
  <si>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</si>
  <si>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</si>
  <si>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</si>
  <si>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</si>
  <si>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</si>
  <si>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</si>
  <si>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</si>
  <si>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</si>
  <si>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</si>
  <si>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</si>
  <si>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</si>
  <si>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</si>
  <si>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</si>
  <si>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</si>
  <si>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</si>
  <si>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</si>
  <si>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</si>
  <si>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</si>
  <si>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</si>
  <si>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</si>
  <si>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</si>
  <si>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</si>
  <si>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</si>
  <si>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</si>
  <si>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</si>
  <si>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</si>
  <si>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</si>
  <si>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</si>
  <si>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</si>
  <si>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</si>
  <si>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</si>
  <si>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</si>
  <si>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</si>
  <si>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</si>
  <si>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</si>
  <si>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</si>
  <si>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</si>
  <si>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</si>
  <si>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</si>
  <si>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</si>
  <si>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</si>
  <si>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</si>
  <si>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</si>
  <si>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</si>
  <si>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</si>
  <si>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</si>
  <si>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</si>
  <si>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</si>
  <si>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</si>
  <si>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</si>
  <si>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</si>
  <si>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</si>
  <si>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</si>
  <si>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</si>
  <si>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</si>
  <si>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</si>
  <si>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</si>
  <si>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</si>
  <si>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</si>
  <si>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</si>
  <si>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</si>
  <si>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</si>
  <si>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</si>
  <si>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</si>
  <si>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</si>
  <si>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</si>
  <si>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</si>
  <si>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</si>
  <si>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</si>
  <si>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</si>
  <si>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</si>
  <si>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</si>
  <si>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</si>
  <si>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</si>
  <si>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</si>
  <si>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</si>
  <si>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</si>
  <si>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</si>
  <si>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</si>
  <si>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</si>
  <si>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</si>
  <si>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</si>
  <si>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</si>
  <si>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</si>
  <si>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</si>
  <si>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</si>
  <si>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</si>
  <si>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</si>
  <si>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</si>
  <si>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</si>
  <si>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</si>
  <si>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</si>
  <si>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</si>
  <si>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</si>
  <si>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</si>
  <si>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</si>
  <si>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</si>
  <si>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</si>
  <si>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</si>
  <si>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</si>
  <si>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</si>
  <si>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</si>
  <si>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</si>
  <si>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</si>
  <si>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</si>
  <si>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</si>
  <si>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</si>
  <si>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</si>
  <si>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</si>
  <si>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</si>
  <si>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</si>
  <si>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</si>
  <si>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</si>
  <si>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</si>
  <si>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</si>
  <si>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</si>
  <si>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</si>
  <si>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</si>
  <si>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</si>
  <si>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</si>
  <si>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</si>
  <si>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</si>
  <si>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</si>
  <si>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</si>
  <si>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</si>
  <si>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</si>
  <si>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</si>
  <si>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</si>
  <si>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</si>
  <si>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</si>
  <si>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</si>
  <si>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</si>
  <si>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</si>
  <si>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</si>
  <si>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</si>
  <si>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</si>
  <si>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</si>
  <si>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</si>
  <si>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</si>
  <si>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</si>
  <si>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</si>
  <si>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</si>
  <si>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</si>
  <si>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</si>
  <si>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</si>
  <si>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</si>
  <si>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</si>
  <si>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</si>
  <si>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</si>
  <si>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</si>
  <si>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</si>
  <si>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</si>
  <si>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</si>
  <si>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</si>
  <si>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</si>
  <si>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</si>
  <si>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</si>
  <si>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</si>
  <si>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</si>
  <si>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</si>
  <si>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</si>
  <si>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</si>
  <si>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</si>
  <si>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</si>
  <si>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</si>
  <si>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</si>
  <si>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</si>
  <si>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</si>
  <si>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</si>
  <si>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</si>
  <si>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</si>
  <si>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</si>
  <si>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</si>
  <si>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</si>
  <si>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</si>
  <si>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</si>
  <si>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</si>
  <si>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</si>
  <si>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</si>
  <si>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</si>
  <si>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</si>
  <si>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</si>
  <si>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</si>
  <si>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</si>
  <si>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</si>
  <si>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</si>
  <si>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</si>
  <si>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</si>
  <si>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</si>
  <si>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</si>
  <si>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</si>
  <si>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</si>
  <si>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</si>
  <si>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</si>
  <si>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</si>
  <si>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</si>
  <si>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</si>
  <si>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</si>
  <si>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</si>
  <si>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</si>
  <si>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</si>
  <si>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</si>
  <si>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</si>
  <si>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</si>
  <si>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</si>
  <si>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</si>
  <si>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</si>
  <si>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</si>
  <si>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</si>
  <si>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</si>
  <si>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</si>
  <si>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</si>
  <si>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</si>
  <si>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</si>
  <si>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</si>
  <si>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</si>
  <si>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</si>
  <si>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</si>
  <si>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</si>
  <si>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</si>
  <si>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</si>
  <si>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</si>
  <si>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</si>
  <si>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</si>
  <si>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</si>
  <si>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</si>
  <si>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</si>
  <si>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</si>
  <si>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</si>
  <si>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</si>
  <si>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</si>
  <si>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</si>
  <si>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</si>
  <si>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</si>
  <si>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</si>
  <si>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</si>
  <si>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</si>
  <si>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</si>
  <si>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</si>
  <si>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</si>
  <si>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</si>
  <si>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</si>
  <si>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</si>
  <si>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</si>
  <si>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</si>
  <si>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</si>
  <si>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</si>
  <si>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</si>
  <si>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</si>
  <si>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</si>
  <si>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</si>
  <si>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</si>
  <si>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</si>
  <si>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</si>
  <si>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</si>
  <si>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</si>
  <si>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</si>
  <si>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</si>
  <si>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</si>
  <si>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</si>
  <si>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</si>
  <si>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</si>
  <si>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</si>
  <si>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</si>
  <si>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</si>
  <si>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</si>
  <si>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</si>
  <si>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</si>
  <si>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</si>
  <si>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</si>
  <si>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</si>
  <si>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</si>
  <si>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</si>
  <si>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</si>
  <si>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</si>
  <si>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</si>
  <si>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</si>
  <si>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</si>
  <si>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</si>
  <si>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</si>
  <si>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</si>
  <si>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</si>
  <si>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</si>
  <si>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</si>
  <si>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</si>
  <si>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</si>
  <si>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</si>
  <si>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</si>
  <si>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</si>
  <si>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</si>
  <si>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</si>
  <si>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</si>
  <si>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</si>
  <si>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</si>
  <si>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</si>
  <si>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</si>
  <si>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</si>
  <si>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</si>
  <si>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</si>
  <si>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</si>
  <si>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</si>
  <si>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</si>
  <si>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</si>
  <si>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</si>
  <si>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</si>
  <si>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</si>
  <si>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</si>
  <si>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</si>
  <si>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</si>
  <si>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</si>
  <si>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</si>
  <si>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</si>
  <si>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</si>
  <si>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</si>
  <si>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</si>
  <si>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</si>
  <si>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</si>
  <si>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</si>
  <si>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</si>
  <si>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</si>
  <si>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</si>
  <si>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</si>
  <si>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</si>
  <si>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</si>
  <si>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</si>
  <si>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</si>
  <si>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</si>
  <si>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</si>
  <si>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</si>
  <si>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</si>
  <si>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</si>
  <si>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</si>
  <si>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</si>
  <si>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</si>
  <si>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</si>
  <si>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</si>
  <si>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</si>
  <si>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</si>
  <si>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</si>
  <si>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</si>
  <si>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</si>
  <si>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</si>
  <si>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</si>
  <si>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</si>
  <si>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</si>
  <si>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</si>
  <si>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</si>
  <si>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</si>
  <si>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</si>
  <si>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</si>
  <si>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</si>
  <si>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</si>
  <si>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</si>
  <si>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</si>
  <si>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</si>
  <si>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</si>
  <si>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</si>
  <si>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</si>
  <si>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</si>
  <si>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</si>
  <si>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</si>
  <si>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</si>
  <si>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</si>
  <si>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</si>
  <si>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</si>
  <si>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</si>
  <si>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</si>
  <si>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</si>
  <si>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</si>
  <si>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</si>
  <si>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</si>
  <si>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</si>
  <si>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</si>
  <si>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</si>
  <si>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</si>
  <si>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</si>
  <si>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</si>
  <si>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</si>
  <si>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</si>
  <si>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</si>
  <si>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</si>
  <si>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</si>
  <si>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</si>
  <si>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</si>
  <si>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</si>
  <si>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</si>
  <si>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</si>
  <si>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</si>
  <si>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</si>
  <si>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</si>
  <si>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</si>
  <si>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</si>
  <si>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</si>
  <si>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</si>
  <si>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</si>
  <si>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</si>
  <si>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</si>
  <si>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</si>
  <si>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</si>
  <si>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</si>
  <si>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</si>
  <si>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</si>
  <si>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</si>
  <si>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</si>
  <si>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</si>
  <si>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</si>
  <si>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</si>
  <si>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</si>
  <si>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</si>
  <si>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</si>
  <si>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</si>
  <si>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</si>
  <si>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</si>
  <si>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</si>
  <si>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</si>
  <si>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</si>
  <si>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</si>
  <si>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</si>
  <si>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</si>
  <si>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</si>
  <si>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</si>
  <si>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</si>
  <si>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</si>
  <si>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</si>
  <si>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</si>
  <si>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</si>
  <si>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</si>
  <si>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</si>
  <si>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</si>
  <si>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</si>
  <si>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</si>
  <si>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</si>
  <si>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</si>
  <si>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</si>
  <si>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</si>
  <si>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</si>
  <si>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</si>
  <si>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</si>
  <si>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</si>
  <si>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</si>
  <si>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</si>
  <si>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</si>
  <si>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</si>
  <si>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</si>
  <si>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</si>
  <si>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</si>
  <si>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</si>
  <si>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</si>
  <si>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</si>
  <si>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</si>
  <si>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</si>
  <si>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</si>
  <si>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</si>
  <si>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</si>
  <si>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</si>
  <si>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</si>
  <si>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</si>
  <si>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</si>
  <si>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</si>
  <si>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</si>
  <si>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</si>
  <si>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</si>
  <si>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</si>
  <si>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</si>
  <si>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</si>
  <si>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</si>
  <si>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</si>
  <si>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</si>
  <si>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</si>
  <si>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</si>
  <si>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</si>
  <si>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</si>
  <si>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</si>
  <si>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</si>
  <si>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</si>
  <si>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</si>
  <si>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</si>
  <si>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</si>
  <si>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</si>
  <si>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</si>
  <si>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</si>
  <si>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</si>
  <si>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</si>
  <si>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</si>
  <si>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</si>
  <si>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</si>
  <si>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</si>
  <si>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</si>
  <si>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</si>
  <si>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</si>
  <si>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</si>
  <si>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</si>
  <si>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</si>
  <si>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</si>
  <si>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</si>
  <si>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</si>
  <si>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</si>
  <si>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</si>
  <si>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</si>
  <si>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</si>
  <si>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</si>
  <si>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</si>
  <si>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</si>
  <si>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</si>
  <si>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</si>
  <si>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</si>
  <si>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</si>
  <si>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</si>
  <si>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</si>
  <si>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</si>
  <si>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</si>
  <si>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</si>
  <si>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</si>
  <si>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</si>
  <si>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</si>
  <si>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</si>
  <si>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</si>
  <si>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</si>
  <si>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</si>
  <si>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</si>
  <si>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</si>
  <si>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</si>
  <si>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</si>
  <si>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</si>
  <si>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</si>
  <si>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</si>
  <si>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</si>
  <si>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</si>
  <si>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</si>
  <si>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</si>
  <si>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</si>
  <si>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</si>
  <si>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</si>
  <si>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</si>
  <si>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</si>
  <si>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</si>
  <si>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</si>
  <si>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</si>
  <si>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</si>
  <si>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</si>
  <si>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</si>
  <si>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</si>
  <si>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</si>
  <si>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</si>
  <si>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</si>
  <si>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</si>
  <si>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</si>
  <si>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</si>
  <si>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</si>
  <si>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</si>
  <si>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</si>
  <si>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</si>
  <si>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</si>
  <si>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</si>
  <si>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</si>
  <si>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</si>
  <si>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</si>
  <si>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</si>
  <si>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</si>
  <si>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</si>
  <si>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</si>
  <si>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</si>
  <si>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</si>
  <si>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</si>
  <si>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</si>
  <si>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</si>
  <si>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</si>
  <si>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</si>
  <si>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</si>
  <si>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</si>
  <si>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</si>
  <si>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</si>
  <si>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</si>
  <si>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</si>
  <si>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</si>
  <si>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</si>
  <si>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</si>
  <si>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</si>
  <si>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</si>
  <si>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</si>
  <si>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</si>
  <si>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</si>
  <si>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</si>
  <si>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</si>
  <si>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</si>
  <si>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</si>
  <si>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</si>
  <si>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</si>
  <si>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</si>
  <si>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</si>
  <si>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</si>
  <si>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</si>
  <si>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</si>
  <si>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</si>
  <si>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</si>
  <si>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</si>
  <si>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</si>
  <si>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</si>
  <si>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</si>
  <si>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</si>
  <si>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</si>
  <si>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</si>
  <si>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</si>
  <si>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</si>
  <si>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</si>
  <si>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</si>
  <si>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</si>
  <si>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</si>
  <si>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</si>
  <si>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</si>
  <si>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</si>
  <si>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</si>
  <si>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</si>
  <si>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</si>
  <si>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</si>
  <si>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</si>
  <si>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</si>
  <si>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</si>
  <si>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</si>
  <si>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</si>
  <si>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</si>
  <si>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</si>
  <si>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</si>
  <si>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</si>
  <si>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</si>
  <si>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</si>
  <si>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</si>
  <si>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</si>
  <si>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</si>
  <si>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</si>
  <si>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</si>
  <si>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</si>
  <si>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</si>
  <si>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</si>
  <si>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</si>
  <si>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</si>
  <si>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</si>
  <si>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</si>
  <si>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</si>
  <si>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</si>
  <si>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</si>
  <si>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</si>
  <si>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</si>
  <si>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</si>
  <si>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</si>
  <si>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</si>
  <si>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</si>
  <si>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</si>
  <si>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</si>
  <si>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</si>
  <si>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</si>
  <si>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</si>
  <si>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</si>
  <si>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</si>
  <si>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</si>
  <si>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</si>
  <si>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</si>
  <si>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</si>
  <si>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</si>
  <si>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</si>
  <si>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</si>
  <si>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</si>
  <si>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</si>
  <si>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</si>
  <si>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</si>
  <si>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</si>
  <si>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</si>
  <si>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</si>
  <si>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</si>
  <si>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</si>
  <si>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</si>
  <si>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</si>
  <si>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</si>
  <si>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</si>
  <si>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</si>
  <si>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</si>
  <si>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</si>
  <si>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</si>
  <si>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</si>
  <si>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</si>
  <si>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</si>
  <si>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</si>
  <si>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</si>
  <si>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</si>
  <si>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</si>
  <si>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</si>
  <si>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</si>
  <si>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</si>
  <si>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</si>
  <si>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</si>
  <si>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</si>
  <si>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</si>
  <si>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</si>
  <si>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</si>
  <si>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</si>
  <si>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</si>
  <si>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</si>
  <si>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</si>
  <si>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</si>
  <si>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</si>
  <si>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</si>
  <si>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</si>
  <si>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</si>
  <si>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</si>
  <si>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</si>
  <si>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</si>
  <si>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</si>
  <si>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</si>
  <si>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</si>
  <si>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</si>
  <si>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</si>
  <si>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</si>
  <si>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</si>
  <si>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</si>
  <si>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</si>
  <si>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</si>
  <si>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</si>
  <si>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</si>
  <si>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</si>
  <si>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</si>
  <si>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</si>
  <si>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</si>
  <si>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</si>
  <si>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</si>
  <si>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</si>
  <si>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</si>
  <si>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</si>
  <si>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</si>
  <si>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</si>
  <si>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</si>
  <si>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</si>
  <si>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</si>
  <si>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</si>
  <si>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</si>
  <si>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</si>
  <si>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</si>
  <si>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</si>
  <si>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</si>
  <si>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</si>
  <si>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</si>
  <si>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</si>
  <si>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</si>
  <si>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</si>
  <si>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</si>
  <si>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</si>
  <si>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</si>
  <si>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</si>
  <si>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</si>
  <si>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</si>
  <si>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</si>
  <si>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</si>
  <si>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</si>
  <si>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</si>
  <si>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</si>
  <si>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</si>
  <si>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</si>
  <si>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</si>
  <si>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</si>
  <si>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</si>
  <si>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</si>
  <si>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</si>
  <si>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</si>
  <si>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</si>
  <si>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</si>
  <si>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</si>
  <si>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</si>
  <si>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</si>
  <si>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</si>
  <si>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</si>
  <si>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</si>
  <si>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</si>
  <si>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</si>
  <si>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</si>
  <si>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</si>
  <si>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</si>
  <si>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</si>
  <si>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</si>
  <si>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</si>
  <si>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</si>
  <si>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</si>
  <si>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</si>
  <si>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</si>
  <si>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</si>
  <si>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</si>
  <si>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</si>
  <si>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</si>
  <si>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</si>
  <si>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</si>
  <si>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</si>
  <si>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</si>
  <si>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</si>
  <si>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</si>
  <si>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</si>
  <si>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</si>
  <si>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</si>
  <si>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</si>
  <si>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</si>
  <si>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</si>
  <si>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</si>
  <si>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</si>
  <si>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</si>
  <si>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</si>
  <si>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</si>
  <si>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</si>
  <si>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</si>
  <si>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</si>
  <si>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</si>
  <si>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</si>
  <si>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</si>
  <si>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</si>
  <si>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</si>
  <si>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</si>
  <si>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</si>
  <si>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</si>
  <si>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</si>
  <si>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</si>
  <si>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</si>
  <si>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</si>
  <si>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</si>
  <si>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</si>
  <si>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</si>
  <si>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</si>
  <si>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</si>
  <si>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</si>
  <si>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</si>
  <si>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</si>
  <si>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</si>
  <si>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</si>
  <si>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</si>
  <si>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</si>
  <si>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</si>
  <si>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</si>
  <si>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</si>
  <si>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</si>
  <si>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</si>
  <si>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</si>
  <si>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</si>
  <si>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</si>
  <si>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</si>
  <si>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</si>
  <si>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</si>
  <si>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</si>
  <si>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</si>
  <si>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</si>
  <si>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</si>
  <si>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</si>
  <si>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</si>
  <si>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</si>
  <si>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</si>
  <si>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</si>
  <si>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</si>
  <si>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</si>
  <si>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</si>
  <si>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</si>
  <si>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</si>
  <si>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</si>
  <si>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</si>
  <si>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</si>
  <si>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</si>
  <si>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</si>
  <si>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</si>
  <si>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</si>
  <si>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</si>
  <si>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</si>
  <si>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</si>
  <si>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</si>
  <si>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</si>
  <si>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</si>
  <si>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</si>
  <si>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</si>
  <si>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</si>
  <si>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</si>
  <si>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</si>
  <si>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</si>
  <si>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</si>
  <si>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</si>
  <si>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</si>
  <si>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</si>
  <si>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</si>
  <si>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</si>
  <si>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</si>
  <si>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</si>
  <si>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</si>
  <si>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</si>
  <si>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</si>
  <si>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</si>
  <si>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</si>
  <si>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</si>
  <si>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</si>
  <si>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</si>
  <si>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</si>
  <si>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</si>
  <si>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</si>
  <si>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</si>
  <si>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</si>
  <si>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</si>
  <si>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</si>
  <si>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</si>
  <si>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</si>
  <si>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</si>
  <si>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</si>
  <si>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</si>
  <si>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</si>
  <si>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</si>
  <si>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</si>
  <si>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</si>
  <si>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</si>
  <si>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</si>
  <si>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</si>
  <si>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</si>
  <si>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</si>
  <si>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</si>
  <si>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</si>
  <si>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</si>
  <si>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</si>
  <si>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</si>
  <si>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</si>
  <si>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</si>
  <si>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</si>
  <si>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</si>
  <si>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</si>
  <si>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</si>
  <si>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</si>
  <si>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</si>
  <si>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</si>
  <si>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</si>
  <si>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</si>
  <si>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</si>
  <si>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</si>
  <si>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</si>
  <si>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</si>
  <si>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</si>
  <si>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</si>
  <si>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</si>
  <si>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</si>
  <si>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</si>
  <si>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</si>
  <si>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</si>
  <si>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</si>
  <si>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</si>
  <si>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</si>
  <si>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</si>
  <si>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</si>
  <si>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</si>
  <si>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</si>
  <si>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</si>
  <si>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</si>
  <si>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</si>
  <si>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</si>
  <si>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</si>
  <si>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</si>
  <si>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</si>
  <si>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</si>
  <si>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</si>
  <si>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</si>
  <si>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</si>
  <si>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</si>
  <si>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</si>
  <si>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</si>
  <si>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</si>
  <si>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</si>
  <si>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</si>
  <si>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</si>
  <si>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</si>
  <si>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</si>
  <si>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</si>
  <si>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</si>
  <si>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</si>
  <si>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</si>
  <si>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</si>
  <si>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</si>
  <si>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</si>
  <si>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</si>
  <si>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</si>
  <si>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</si>
  <si>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</si>
  <si>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</si>
  <si>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</si>
  <si>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</si>
  <si>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</si>
  <si>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</si>
  <si>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</si>
  <si>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</si>
  <si>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</si>
  <si>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</si>
  <si>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</si>
  <si>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</si>
  <si>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</si>
  <si>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</si>
  <si>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</si>
  <si>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</si>
  <si>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</si>
  <si>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</si>
  <si>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</si>
  <si>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</si>
  <si>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</si>
  <si>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</si>
  <si>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</si>
  <si>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</si>
  <si>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</si>
  <si>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</si>
  <si>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</si>
  <si>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</si>
  <si>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</si>
  <si>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</si>
  <si>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</si>
  <si>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</si>
  <si>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</si>
  <si>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</si>
  <si>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</si>
  <si>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</si>
  <si>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</si>
  <si>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</si>
  <si>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</si>
  <si>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</si>
  <si>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</si>
  <si>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</si>
  <si>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</si>
  <si>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</si>
  <si>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</si>
  <si>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</si>
  <si>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</si>
  <si>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</si>
  <si>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</si>
  <si>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</si>
  <si>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</si>
  <si>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</si>
  <si>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</si>
  <si>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</si>
  <si>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</si>
  <si>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</si>
  <si>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</si>
  <si>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</si>
  <si>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</si>
  <si>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</si>
  <si>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</si>
  <si>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</si>
  <si>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</si>
  <si>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</si>
  <si>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</si>
  <si>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</si>
  <si>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</si>
  <si>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</si>
  <si>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</si>
  <si>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</si>
  <si>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</si>
  <si>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</si>
  <si>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</si>
  <si>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</si>
  <si>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</si>
  <si>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</si>
  <si>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</si>
  <si>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</si>
  <si>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</si>
  <si>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</si>
  <si>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</si>
  <si>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</si>
  <si>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</si>
  <si>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</si>
  <si>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</si>
  <si>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</si>
  <si>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</si>
  <si>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</si>
  <si>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</si>
  <si>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</si>
  <si>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</si>
  <si>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</si>
  <si>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</si>
  <si>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</si>
  <si>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</si>
  <si>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</si>
  <si>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</si>
  <si>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</si>
  <si>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</si>
  <si>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</si>
  <si>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</si>
  <si>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</si>
  <si>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</si>
  <si>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</si>
  <si>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</si>
  <si>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</si>
  <si>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</si>
  <si>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</si>
  <si>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</si>
  <si>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</si>
  <si>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</si>
  <si>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</si>
  <si>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</si>
  <si>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</si>
  <si>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</si>
  <si>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</si>
  <si>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</si>
  <si>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</si>
  <si>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</si>
  <si>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</si>
  <si>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</si>
  <si>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</si>
  <si>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</si>
  <si>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</si>
  <si>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</si>
  <si>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</si>
  <si>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</si>
  <si>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</si>
  <si>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</si>
  <si>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</si>
  <si>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</si>
  <si>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</si>
  <si>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</si>
  <si>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</si>
  <si>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</si>
  <si>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</si>
  <si>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</si>
  <si>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</si>
  <si>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</si>
  <si>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</si>
  <si>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</si>
  <si>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</si>
  <si>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</si>
  <si>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</si>
  <si>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</si>
  <si>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</si>
  <si>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</si>
  <si>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</si>
  <si>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</si>
  <si>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</si>
  <si>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</si>
  <si>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</si>
  <si>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</si>
  <si>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</si>
  <si>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</si>
  <si>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</si>
  <si>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</si>
  <si>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</si>
  <si>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</si>
  <si>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</si>
  <si>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</si>
  <si>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</si>
  <si>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</si>
  <si>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</si>
  <si>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</si>
  <si>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</si>
  <si>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</si>
  <si>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</si>
  <si>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</si>
  <si>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</si>
  <si>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</si>
  <si>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</si>
  <si>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</si>
  <si>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</si>
  <si>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</si>
  <si>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</si>
  <si>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</si>
  <si>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</si>
  <si>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</si>
  <si>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</si>
  <si>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</si>
  <si>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</si>
  <si>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</si>
  <si>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</si>
  <si>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</si>
  <si>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</si>
  <si>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</si>
  <si>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</si>
  <si>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</si>
  <si>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</si>
  <si>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</si>
  <si>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</si>
  <si>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</si>
  <si>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</si>
  <si>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</si>
  <si>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</si>
  <si>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</si>
  <si>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</si>
  <si>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</si>
  <si>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</si>
  <si>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</si>
  <si>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</si>
  <si>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</si>
  <si>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</si>
  <si>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</si>
  <si>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</si>
  <si>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</si>
  <si>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</si>
  <si>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</si>
  <si>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</si>
  <si>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</si>
  <si>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</si>
  <si>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</si>
  <si>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</si>
  <si>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</si>
  <si>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</si>
  <si>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</si>
  <si>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</si>
  <si>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</si>
  <si>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</si>
  <si>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</si>
  <si>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</si>
  <si>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</si>
  <si>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</si>
  <si>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</si>
  <si>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</si>
  <si>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</si>
  <si>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</si>
  <si>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</si>
  <si>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</si>
  <si>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</si>
  <si>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</si>
  <si>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</si>
  <si>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</si>
  <si>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</si>
  <si>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</si>
  <si>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</si>
  <si>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</si>
  <si>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</si>
  <si>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</si>
  <si>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</si>
  <si>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</si>
  <si>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</si>
  <si>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</si>
  <si>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</si>
  <si>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</si>
  <si>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</si>
  <si>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</si>
  <si>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</si>
  <si>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</si>
  <si>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</si>
  <si>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</si>
  <si>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</si>
  <si>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</si>
  <si>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</si>
  <si>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</si>
  <si>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</si>
  <si>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</si>
  <si>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</si>
  <si>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</si>
  <si>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</si>
  <si>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</si>
  <si>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</si>
  <si>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</si>
  <si>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</si>
  <si>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</si>
  <si>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</si>
  <si>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</si>
  <si>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</si>
  <si>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</si>
  <si>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</si>
  <si>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</si>
  <si>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</si>
  <si>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</si>
  <si>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</si>
  <si>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</si>
  <si>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</si>
  <si>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</si>
  <si>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</si>
  <si>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</si>
  <si>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</si>
  <si>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</si>
  <si>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</si>
  <si>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</si>
  <si>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</si>
  <si>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</si>
  <si>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</si>
  <si>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</si>
  <si>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</si>
  <si>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</si>
  <si>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</si>
  <si>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</si>
  <si>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</si>
  <si>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</si>
  <si>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</si>
  <si>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</si>
  <si>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</si>
  <si>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</si>
  <si>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</si>
  <si>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</si>
  <si>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</si>
  <si>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</si>
  <si>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</si>
  <si>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</si>
  <si>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</si>
  <si>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</si>
  <si>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</si>
  <si>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</si>
  <si>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</si>
  <si>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</si>
  <si>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</si>
  <si>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</si>
  <si>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</si>
  <si>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</si>
  <si>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</si>
  <si>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</si>
  <si>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</si>
  <si>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</si>
  <si>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</si>
  <si>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</si>
  <si>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</si>
  <si>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</si>
  <si>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</si>
  <si>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</si>
  <si>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</si>
  <si>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</si>
  <si>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</si>
  <si>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</si>
  <si>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</si>
  <si>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</si>
  <si>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</si>
  <si>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</si>
  <si>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</si>
  <si>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</si>
  <si>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</si>
  <si>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</si>
  <si>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</si>
  <si>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</si>
  <si>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</si>
  <si>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</si>
  <si>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</si>
  <si>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</si>
  <si>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</si>
  <si>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</si>
  <si>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</si>
  <si>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</si>
  <si>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</si>
  <si>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</si>
  <si>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</si>
  <si>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</si>
  <si>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</si>
  <si>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</si>
  <si>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</si>
  <si>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</si>
  <si>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</si>
  <si>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</si>
  <si>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</si>
  <si>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</si>
  <si>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</si>
  <si>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</si>
  <si>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</si>
  <si>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</si>
  <si>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</si>
  <si>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</si>
  <si>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</si>
  <si>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</si>
  <si>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</si>
  <si>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</si>
  <si>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</si>
  <si>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</si>
  <si>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</si>
  <si>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</si>
  <si>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</si>
  <si>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</si>
  <si>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</si>
  <si>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</si>
  <si>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</si>
  <si>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</si>
  <si>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</si>
  <si>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</si>
  <si>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</si>
  <si>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</si>
  <si>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</si>
  <si>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</si>
  <si>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</si>
  <si>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</si>
  <si>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</si>
  <si>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</si>
  <si>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</si>
  <si>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</si>
  <si>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</si>
  <si>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</si>
  <si>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</si>
  <si>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</si>
  <si>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</si>
  <si>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</si>
  <si>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</si>
  <si>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</si>
  <si>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</si>
  <si>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</si>
  <si>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</si>
  <si>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</si>
  <si>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</si>
  <si>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</si>
  <si>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</si>
  <si>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</si>
  <si>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</si>
  <si>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</si>
  <si>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</si>
  <si>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</si>
  <si>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</si>
  <si>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</si>
  <si>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</si>
  <si>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</si>
  <si>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</si>
  <si>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</si>
  <si>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</si>
  <si>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</si>
  <si>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</si>
  <si>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</si>
  <si>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</si>
  <si>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</si>
  <si>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</si>
  <si>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</si>
  <si>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</si>
  <si>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</si>
  <si>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</si>
  <si>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</si>
  <si>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</si>
  <si>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</si>
  <si>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</si>
  <si>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</si>
  <si>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</si>
  <si>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</si>
  <si>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</si>
  <si>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</si>
  <si>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</si>
  <si>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</si>
  <si>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</si>
  <si>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</si>
  <si>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</si>
  <si>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</si>
  <si>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</si>
  <si>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</si>
  <si>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</si>
  <si>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</si>
  <si>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</si>
  <si>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</si>
  <si>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</si>
  <si>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</si>
  <si>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</si>
  <si>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</si>
  <si>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</si>
  <si>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</si>
  <si>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</si>
  <si>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</si>
  <si>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</si>
  <si>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</si>
  <si>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</si>
  <si>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</si>
  <si>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</si>
  <si>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</si>
  <si>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</si>
  <si>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</si>
  <si>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</si>
  <si>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</si>
  <si>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</si>
  <si>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</si>
  <si>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</si>
  <si>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</si>
  <si>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</si>
  <si>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</si>
  <si>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</si>
  <si>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</si>
  <si>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</si>
  <si>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</si>
  <si>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</si>
  <si>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</si>
  <si>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</si>
  <si>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</si>
  <si>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</si>
  <si>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</si>
  <si>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</si>
  <si>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</si>
  <si>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</si>
  <si>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</si>
  <si>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</si>
  <si>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</si>
  <si>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</si>
  <si>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</si>
  <si>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</si>
  <si>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</si>
  <si>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</si>
  <si>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</si>
  <si>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</si>
  <si>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</si>
  <si>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</si>
  <si>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</si>
  <si>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</si>
  <si>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</si>
  <si>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</si>
  <si>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</si>
  <si>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</si>
  <si>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</si>
  <si>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</si>
  <si>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</si>
  <si>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</si>
  <si>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</si>
  <si>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</si>
  <si>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</si>
  <si>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</si>
  <si>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</si>
  <si>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</si>
  <si>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</si>
  <si>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</si>
  <si>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</si>
  <si>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</si>
  <si>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</si>
  <si>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</si>
  <si>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</si>
  <si>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</si>
  <si>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</si>
  <si>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</si>
  <si>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</si>
  <si>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</si>
  <si>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</si>
  <si>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</si>
  <si>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</si>
  <si>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</si>
  <si>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</si>
  <si>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</si>
  <si>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</si>
  <si>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</si>
  <si>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</si>
  <si>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</si>
  <si>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</si>
  <si>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</si>
  <si>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</si>
  <si>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</si>
  <si>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</si>
  <si>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</si>
  <si>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</si>
  <si>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</si>
  <si>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</si>
  <si>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</si>
  <si>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</si>
  <si>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</si>
  <si>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</si>
  <si>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</si>
  <si>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</si>
  <si>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</si>
  <si>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</si>
  <si>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</si>
  <si>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</si>
  <si>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</si>
  <si>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</si>
  <si>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</si>
  <si>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</si>
  <si>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</si>
  <si>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</si>
  <si>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</si>
  <si>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</si>
  <si>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</si>
  <si>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</si>
  <si>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</si>
  <si>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</si>
  <si>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</si>
  <si>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</si>
  <si>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</si>
  <si>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</si>
  <si>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</si>
  <si>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</si>
  <si>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</si>
  <si>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</si>
  <si>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</si>
  <si>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</si>
  <si>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</si>
  <si>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</si>
  <si>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</si>
  <si>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</si>
  <si>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</si>
  <si>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</si>
  <si>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</si>
  <si>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</si>
  <si>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</si>
  <si>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</si>
  <si>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</si>
  <si>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</si>
  <si>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</si>
  <si>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</si>
  <si>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</si>
  <si>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</si>
  <si>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</si>
  <si>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</si>
  <si>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</si>
  <si>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</si>
  <si>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</si>
  <si>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</si>
  <si>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</si>
  <si>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</si>
  <si>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</si>
  <si>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</si>
  <si>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</si>
  <si>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</si>
  <si>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</si>
  <si>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</si>
  <si>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</si>
  <si>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</si>
  <si>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</si>
  <si>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</si>
  <si>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</si>
  <si>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</si>
  <si>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</si>
  <si>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</si>
  <si>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</si>
  <si>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</si>
  <si>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</si>
  <si>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</si>
  <si>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</si>
  <si>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</si>
  <si>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</si>
  <si>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</si>
  <si>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</si>
  <si>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</si>
  <si>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</si>
  <si>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</si>
  <si>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</si>
  <si>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</si>
  <si>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</si>
  <si>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</si>
  <si>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</si>
  <si>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</si>
  <si>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</si>
  <si>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</si>
  <si>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</si>
  <si>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</si>
  <si>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</si>
  <si>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</si>
  <si>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</si>
  <si>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</si>
  <si>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</si>
  <si>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</si>
  <si>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</si>
  <si>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</si>
  <si>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</si>
  <si>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</si>
  <si>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</si>
  <si>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</si>
  <si>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</si>
  <si>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</si>
  <si>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</si>
  <si>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</si>
  <si>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</si>
  <si>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</si>
  <si>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</si>
  <si>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</si>
  <si>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</si>
  <si>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</si>
  <si>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</si>
  <si>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</si>
  <si>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</si>
  <si>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</si>
  <si>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</si>
  <si>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</si>
  <si>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</si>
  <si>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</si>
  <si>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</si>
  <si>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</si>
  <si>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</si>
  <si>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</si>
  <si>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</si>
  <si>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</si>
  <si>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</si>
  <si>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</si>
  <si>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</si>
  <si>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</si>
  <si>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</si>
  <si>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</si>
  <si>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</si>
  <si>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</si>
  <si>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</si>
  <si>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</si>
  <si>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</si>
  <si>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</si>
  <si>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</si>
  <si>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</si>
  <si>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</si>
  <si>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</si>
  <si>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</si>
  <si>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</si>
  <si>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</si>
  <si>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</si>
  <si>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</si>
  <si>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</si>
  <si>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</si>
  <si>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</si>
  <si>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</si>
  <si>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</si>
  <si>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</si>
  <si>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</si>
  <si>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</si>
  <si>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</si>
  <si>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</si>
  <si>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</si>
  <si>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</si>
  <si>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</si>
  <si>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</si>
  <si>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</si>
  <si>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</si>
  <si>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</si>
  <si>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</si>
  <si>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</si>
  <si>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</si>
  <si>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</si>
  <si>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</si>
  <si>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</si>
  <si>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</si>
  <si>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</si>
  <si>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</si>
  <si>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</si>
  <si>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</si>
  <si>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</si>
  <si>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</si>
  <si>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</si>
  <si>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</si>
  <si>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</si>
  <si>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</si>
  <si>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</si>
  <si>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</si>
  <si>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</si>
  <si>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</si>
  <si>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</si>
  <si>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</si>
  <si>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</si>
  <si>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</si>
  <si>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</si>
  <si>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</si>
  <si>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</si>
  <si>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</si>
  <si>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</si>
  <si>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</si>
  <si>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</si>
  <si>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</si>
  <si>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</si>
  <si>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</si>
  <si>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</si>
  <si>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</si>
  <si>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</si>
  <si>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</si>
  <si>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</si>
  <si>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</si>
  <si>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</si>
  <si>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</si>
  <si>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</si>
  <si>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</si>
  <si>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</si>
  <si>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</si>
  <si>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</si>
  <si>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</si>
  <si>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</si>
  <si>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</si>
  <si>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</si>
  <si>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</si>
  <si>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</si>
  <si>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</si>
  <si>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</si>
  <si>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</si>
  <si>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</si>
  <si>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</si>
  <si>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</si>
  <si>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</si>
  <si>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</si>
  <si>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</si>
  <si>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</si>
  <si>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</si>
  <si>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</si>
  <si>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</si>
  <si>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</si>
  <si>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</si>
  <si>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</si>
  <si>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</si>
  <si>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</si>
  <si>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</si>
  <si>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</si>
  <si>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</si>
  <si>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</si>
  <si>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</si>
  <si>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</si>
  <si>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</si>
  <si>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</si>
  <si>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</si>
  <si>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</si>
  <si>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</si>
  <si>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</si>
  <si>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</si>
  <si>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</si>
  <si>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</si>
  <si>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</si>
  <si>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</si>
  <si>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</si>
  <si>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</si>
  <si>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</si>
  <si>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</si>
  <si>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</si>
  <si>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</si>
  <si>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</si>
  <si>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</si>
  <si>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</si>
  <si>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</si>
  <si>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</si>
  <si>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</si>
  <si>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</si>
  <si>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</si>
  <si>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</si>
  <si>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</si>
  <si>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</si>
  <si>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</si>
  <si>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</si>
  <si>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</si>
  <si>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</si>
  <si>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</si>
  <si>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</si>
  <si>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</si>
  <si>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</si>
  <si>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</si>
  <si>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</si>
  <si>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</si>
  <si>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</si>
  <si>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</si>
  <si>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</si>
  <si>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</si>
  <si>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</si>
  <si>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</si>
  <si>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</si>
  <si>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</si>
  <si>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</si>
  <si>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</si>
  <si>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</si>
  <si>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</si>
  <si>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</si>
  <si>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</si>
  <si>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</si>
  <si>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</si>
  <si>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</si>
  <si>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</si>
  <si>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</si>
  <si>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</si>
  <si>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</si>
  <si>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</si>
  <si>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</si>
  <si>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</si>
  <si>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</si>
  <si>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</si>
  <si>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</si>
  <si>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</si>
  <si>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</si>
  <si>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</si>
  <si>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</si>
  <si>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</si>
  <si>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</si>
  <si>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</si>
  <si>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</si>
  <si>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</si>
  <si>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</si>
  <si>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</si>
  <si>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</si>
  <si>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</si>
  <si>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</si>
  <si>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</si>
  <si>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</si>
  <si>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</si>
  <si>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</si>
  <si>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</si>
  <si>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</si>
  <si>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</si>
  <si>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</si>
  <si>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</si>
  <si>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</si>
  <si>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</si>
  <si>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</si>
  <si>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</si>
  <si>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</si>
  <si>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</si>
  <si>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</si>
  <si>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</si>
  <si>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</si>
  <si>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</si>
  <si>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</si>
  <si>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</si>
  <si>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</si>
  <si>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</si>
  <si>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</si>
  <si>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</si>
  <si>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</si>
  <si>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</si>
  <si>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</si>
  <si>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</si>
  <si>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</si>
  <si>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</si>
  <si>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</si>
  <si>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</si>
  <si>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</si>
  <si>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</si>
  <si>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</si>
  <si>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</si>
  <si>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</si>
  <si>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</si>
  <si>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</si>
  <si>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</si>
  <si>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</si>
  <si>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</si>
  <si>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</si>
  <si>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</si>
  <si>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</si>
  <si>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</si>
  <si>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</si>
  <si>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</si>
  <si>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</si>
  <si>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</si>
  <si>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</si>
  <si>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</si>
  <si>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</si>
  <si>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</si>
  <si>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</si>
  <si>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</si>
  <si>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</si>
  <si>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</si>
  <si>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</si>
  <si>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</si>
  <si>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</si>
  <si>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</si>
  <si>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</si>
  <si>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</si>
  <si>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</si>
  <si>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</si>
  <si>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</si>
  <si>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</si>
  <si>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</si>
  <si>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</si>
  <si>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</si>
  <si>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</si>
  <si>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</si>
  <si>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</si>
  <si>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</si>
  <si>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</si>
  <si>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</si>
  <si>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</si>
  <si>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</si>
  <si>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</si>
  <si>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</si>
  <si>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</si>
  <si>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</si>
  <si>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</si>
  <si>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</si>
  <si>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</si>
  <si>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</si>
  <si>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</si>
  <si>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</si>
  <si>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</si>
  <si>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</si>
  <si>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</si>
  <si>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</si>
  <si>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</si>
  <si>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</si>
  <si>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</si>
  <si>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</si>
  <si>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</si>
  <si>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</si>
  <si>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</si>
  <si>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</si>
  <si>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</si>
  <si>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</si>
  <si>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</si>
  <si>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</si>
  <si>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</si>
  <si>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</si>
  <si>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</si>
  <si>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</si>
  <si>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</si>
  <si>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</si>
  <si>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</si>
  <si>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</si>
  <si>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</si>
  <si>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</si>
  <si>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</si>
  <si>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</si>
  <si>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</si>
  <si>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</si>
  <si>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</si>
  <si>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</si>
  <si>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</si>
  <si>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</si>
  <si>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</si>
  <si>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</si>
  <si>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</si>
  <si>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</si>
  <si>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</si>
  <si>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</si>
  <si>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</si>
  <si>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</si>
  <si>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</si>
  <si>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</si>
  <si>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</si>
  <si>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</si>
  <si>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</si>
  <si>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</si>
  <si>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</si>
  <si>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</si>
  <si>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</si>
  <si>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</si>
  <si>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</si>
  <si>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</si>
  <si>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</si>
  <si>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</si>
  <si>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</si>
  <si>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</si>
  <si>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</si>
  <si>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</si>
  <si>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</si>
  <si>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</si>
  <si>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</si>
  <si>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</si>
  <si>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</si>
  <si>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</si>
  <si>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</si>
  <si>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</si>
  <si>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</si>
  <si>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</si>
  <si>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</si>
  <si>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</si>
  <si>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</si>
  <si>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</si>
  <si>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</si>
  <si>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</si>
  <si>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</si>
  <si>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</si>
  <si>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</si>
  <si>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</si>
  <si>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</si>
  <si>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</si>
  <si>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</si>
  <si>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</si>
  <si>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</si>
  <si>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</si>
  <si>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</si>
  <si>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</si>
  <si>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</si>
  <si>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</si>
  <si>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</si>
  <si>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</si>
  <si>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</si>
  <si>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</si>
  <si>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</si>
  <si>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</si>
  <si>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</si>
  <si>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</si>
  <si>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</si>
  <si>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</si>
  <si>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</si>
  <si>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</si>
  <si>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</si>
  <si>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</si>
  <si>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</si>
  <si>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</si>
  <si>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</si>
  <si>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</si>
  <si>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</si>
  <si>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</si>
  <si>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</si>
  <si>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</si>
  <si>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</si>
  <si>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</si>
  <si>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</si>
  <si>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</si>
  <si>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</si>
  <si>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</si>
  <si>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</si>
  <si>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</si>
  <si>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</si>
  <si>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</si>
  <si>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</si>
  <si>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</si>
  <si>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</si>
  <si>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</si>
  <si>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</si>
  <si>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</si>
  <si>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</si>
  <si>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</si>
  <si>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</si>
  <si>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</si>
  <si>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</si>
  <si>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</si>
  <si>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</si>
  <si>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</si>
  <si>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</si>
  <si>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</si>
  <si>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</si>
  <si>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</si>
  <si>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</si>
  <si>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</si>
  <si>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</si>
  <si>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</si>
  <si>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</si>
  <si>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</si>
  <si>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</si>
  <si>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</si>
  <si>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</si>
  <si>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</si>
  <si>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</si>
  <si>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</si>
  <si>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</si>
  <si>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</si>
  <si>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</si>
  <si>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</si>
  <si>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</si>
  <si>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</si>
  <si>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</si>
  <si>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</si>
  <si>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</si>
  <si>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</si>
  <si>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</si>
  <si>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</si>
  <si>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</si>
  <si>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</si>
  <si>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</si>
  <si>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</si>
  <si>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</si>
  <si>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</si>
  <si>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</si>
  <si>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</si>
  <si>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</si>
  <si>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</si>
  <si>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</si>
  <si>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</si>
  <si>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</si>
  <si>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</si>
  <si>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</si>
  <si>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</si>
  <si>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</si>
  <si>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</si>
  <si>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</si>
  <si>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</si>
  <si>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</si>
  <si>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</si>
  <si>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</si>
  <si>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</si>
  <si>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</si>
  <si>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</si>
  <si>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</si>
  <si>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</si>
  <si>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</si>
  <si>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</si>
  <si>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</si>
  <si>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</si>
  <si>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</si>
  <si>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</si>
  <si>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</si>
  <si>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</si>
  <si>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</si>
  <si>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</si>
  <si>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</si>
  <si>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</si>
  <si>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</si>
  <si>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</si>
  <si>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</si>
  <si>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</si>
  <si>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</si>
  <si>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</si>
  <si>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</si>
  <si>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</si>
  <si>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</si>
  <si>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</si>
  <si>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</si>
  <si>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</si>
  <si>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</si>
  <si>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</si>
  <si>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</si>
  <si>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</si>
  <si>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</si>
  <si>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</si>
  <si>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</si>
  <si>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</si>
  <si>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</si>
  <si>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</si>
  <si>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</si>
  <si>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</si>
  <si>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</si>
  <si>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</si>
  <si>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</si>
  <si>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</si>
  <si>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</si>
  <si>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</si>
  <si>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</si>
  <si>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</si>
  <si>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</si>
  <si>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</si>
  <si>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</si>
  <si>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</si>
  <si>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</si>
  <si>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</si>
  <si>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</si>
  <si>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</si>
  <si>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</si>
  <si>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</si>
  <si>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</si>
  <si>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</si>
  <si>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</si>
  <si>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</si>
  <si>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</si>
  <si>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</si>
  <si>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</si>
  <si>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</si>
  <si>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</si>
  <si>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</si>
  <si>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</si>
  <si>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</si>
  <si>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</si>
  <si>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</si>
  <si>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</si>
  <si>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</si>
  <si>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</si>
  <si>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</si>
  <si>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</si>
  <si>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</si>
  <si>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</si>
  <si>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</si>
  <si>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</si>
  <si>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</si>
  <si>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</si>
  <si>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</si>
  <si>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</si>
  <si>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</si>
  <si>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</si>
  <si>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</si>
  <si>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</si>
  <si>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</si>
  <si>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</si>
  <si>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</si>
  <si>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</si>
  <si>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</si>
  <si>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</si>
  <si>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</si>
  <si>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</si>
  <si>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</si>
  <si>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</si>
  <si>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</si>
  <si>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</si>
  <si>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</si>
  <si>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</si>
  <si>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</si>
  <si>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</si>
  <si>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</si>
  <si>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</si>
  <si>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</si>
  <si>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</si>
  <si>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</si>
  <si>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</si>
  <si>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</si>
  <si>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</si>
  <si>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</si>
  <si>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</si>
  <si>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</si>
  <si>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</si>
  <si>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</si>
  <si>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</si>
  <si>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</si>
  <si>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</si>
  <si>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</si>
  <si>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</si>
  <si>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</si>
  <si>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</si>
  <si>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</si>
  <si>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</si>
  <si>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</si>
  <si>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</si>
  <si>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</si>
  <si>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</si>
  <si>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</si>
  <si>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</si>
  <si>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</si>
  <si>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</si>
  <si>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</si>
  <si>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</si>
  <si>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</si>
  <si>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</si>
  <si>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</si>
  <si>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</si>
  <si>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</si>
  <si>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</si>
  <si>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</si>
  <si>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</si>
  <si>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</si>
  <si>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</si>
  <si>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</si>
  <si>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</si>
  <si>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</si>
  <si>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</si>
  <si>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</si>
  <si>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</si>
  <si>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</si>
  <si>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</si>
  <si>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</si>
  <si>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</si>
  <si>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</si>
  <si>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</si>
  <si>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</si>
  <si>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</si>
  <si>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</si>
  <si>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</si>
  <si>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</si>
  <si>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</si>
  <si>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</si>
  <si>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</si>
  <si>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</si>
  <si>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</si>
  <si>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</si>
  <si>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</si>
  <si>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</si>
  <si>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</si>
  <si>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</si>
  <si>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</si>
  <si>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</si>
  <si>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</si>
  <si>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</si>
  <si>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</si>
  <si>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</si>
  <si>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</si>
  <si>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</si>
  <si>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</si>
  <si>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</si>
  <si>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</si>
  <si>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</si>
  <si>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</si>
  <si>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</si>
  <si>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</si>
  <si>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</si>
  <si>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</si>
  <si>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</si>
  <si>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</si>
  <si>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</si>
  <si>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</si>
  <si>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</si>
  <si>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</si>
  <si>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</si>
  <si>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</si>
  <si>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</si>
  <si>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</si>
  <si>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</si>
  <si>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</si>
  <si>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</si>
  <si>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</si>
  <si>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</si>
  <si>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</si>
  <si>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</si>
  <si>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</si>
  <si>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</si>
  <si>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</si>
  <si>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</si>
  <si>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</si>
  <si>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</si>
  <si>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</si>
  <si>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</si>
  <si>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</si>
  <si>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</si>
  <si>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</si>
  <si>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</si>
  <si>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</si>
  <si>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</si>
  <si>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</si>
  <si>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</si>
  <si>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</si>
  <si>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</si>
  <si>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</si>
  <si>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</si>
  <si>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</si>
  <si>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</si>
  <si>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</si>
  <si>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</si>
  <si>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</si>
  <si>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</si>
  <si>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</si>
  <si>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</si>
  <si>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</si>
  <si>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</si>
  <si>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</si>
  <si>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</si>
  <si>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</si>
  <si>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</si>
  <si>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</si>
  <si>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</si>
  <si>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</si>
  <si>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</si>
  <si>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</si>
  <si>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</si>
  <si>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</si>
  <si>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</si>
  <si>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</si>
  <si>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</si>
  <si>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</si>
  <si>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</si>
  <si>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</si>
  <si>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</si>
  <si>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</si>
  <si>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</si>
  <si>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</si>
  <si>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</si>
  <si>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</si>
  <si>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</si>
  <si>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</si>
  <si>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</si>
  <si>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</si>
  <si>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</si>
  <si>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</si>
  <si>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</si>
  <si>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</si>
  <si>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</si>
  <si>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</si>
  <si>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</si>
  <si>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</si>
  <si>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</si>
  <si>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</si>
  <si>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</si>
  <si>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</si>
  <si>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</si>
  <si>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</si>
  <si>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</si>
  <si>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</si>
  <si>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</si>
  <si>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</si>
  <si>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</si>
  <si>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</si>
  <si>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</si>
  <si>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</si>
  <si>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</si>
  <si>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</si>
  <si>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</si>
  <si>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</si>
  <si>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</si>
  <si>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</si>
  <si>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</si>
  <si>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</si>
  <si>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</si>
  <si>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</si>
  <si>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</si>
  <si>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</si>
  <si>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</si>
  <si>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</si>
  <si>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</si>
  <si>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</si>
  <si>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</si>
  <si>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</si>
  <si>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</si>
  <si>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</si>
  <si>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</si>
  <si>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</si>
  <si>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</si>
  <si>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</si>
  <si>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</si>
  <si>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</si>
  <si>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</si>
  <si>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</si>
  <si>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</si>
  <si>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</si>
  <si>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</si>
  <si>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</si>
  <si>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</si>
  <si>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</si>
  <si>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</si>
  <si>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</si>
  <si>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</si>
  <si>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</si>
  <si>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</si>
  <si>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</si>
  <si>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</si>
  <si>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</si>
  <si>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</si>
  <si>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</si>
  <si>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</si>
  <si>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</si>
  <si>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</si>
  <si>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</si>
  <si>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</si>
  <si>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</si>
  <si>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</si>
  <si>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</si>
  <si>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</si>
  <si>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</si>
  <si>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</si>
  <si>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</si>
  <si>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</si>
  <si>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</si>
  <si>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</si>
  <si>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</si>
  <si>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</si>
  <si>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</si>
  <si>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</si>
  <si>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</si>
  <si>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</si>
  <si>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</si>
  <si>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</si>
  <si>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</si>
  <si>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</si>
  <si>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</si>
  <si>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</si>
  <si>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</si>
  <si>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</si>
  <si>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</si>
  <si>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</si>
  <si>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</si>
  <si>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</si>
  <si>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</si>
  <si>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</si>
  <si>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</si>
  <si>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</si>
  <si>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</si>
  <si>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</si>
  <si>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</si>
  <si>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</si>
  <si>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</si>
  <si>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</si>
  <si>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</si>
  <si>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</si>
  <si>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</si>
  <si>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</si>
  <si>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</si>
  <si>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</si>
  <si>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</si>
  <si>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</si>
  <si>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</si>
  <si>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</si>
  <si>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</si>
  <si>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</si>
  <si>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</si>
  <si>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</si>
  <si>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</si>
  <si>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</si>
  <si>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</si>
  <si>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</si>
  <si>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</si>
  <si>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</si>
  <si>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</si>
  <si>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</si>
  <si>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</si>
  <si>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</si>
  <si>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</si>
  <si>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</si>
  <si>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</si>
  <si>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</si>
  <si>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</si>
  <si>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</si>
  <si>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</si>
  <si>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</si>
  <si>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</si>
  <si>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</si>
  <si>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</si>
  <si>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</si>
  <si>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</si>
  <si>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</si>
  <si>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</si>
  <si>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</si>
  <si>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</si>
  <si>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</si>
  <si>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</si>
  <si>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</si>
  <si>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</si>
  <si>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</si>
  <si>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</si>
  <si>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</si>
  <si>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</si>
  <si>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</si>
  <si>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</si>
  <si>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</si>
  <si>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</si>
  <si>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</si>
  <si>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</si>
  <si>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</si>
  <si>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</si>
  <si>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</si>
  <si>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</si>
  <si>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</si>
  <si>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</si>
  <si>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</si>
  <si>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</si>
  <si>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</si>
  <si>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</si>
  <si>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</si>
  <si>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</si>
  <si>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</si>
  <si>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</si>
  <si>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</si>
  <si>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</si>
  <si>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</si>
  <si>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</si>
  <si>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</si>
  <si>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</si>
  <si>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</si>
  <si>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</si>
  <si>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</si>
  <si>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</si>
  <si>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</si>
  <si>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</si>
  <si>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</si>
  <si>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</si>
  <si>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</si>
  <si>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</si>
  <si>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</si>
  <si>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</si>
  <si>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</si>
  <si>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</si>
  <si>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</si>
  <si>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</si>
  <si>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</si>
  <si>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</si>
  <si>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</si>
  <si>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</si>
  <si>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</si>
  <si>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</si>
  <si>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</si>
  <si>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</si>
  <si>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</si>
  <si>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</si>
  <si>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</si>
  <si>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</si>
  <si>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</si>
  <si>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</si>
  <si>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</si>
  <si>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</si>
  <si>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</si>
  <si>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</si>
  <si>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</si>
  <si>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</si>
  <si>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</si>
  <si>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</si>
  <si>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</si>
  <si>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</si>
  <si>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</si>
  <si>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</si>
  <si>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</si>
  <si>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</si>
  <si>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</si>
  <si>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</si>
  <si>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</si>
  <si>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</si>
  <si>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</si>
  <si>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</si>
  <si>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</si>
  <si>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</si>
  <si>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</si>
  <si>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</si>
  <si>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</si>
  <si>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</si>
  <si>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</si>
  <si>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</si>
  <si>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</si>
  <si>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</si>
  <si>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</si>
  <si>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</si>
  <si>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</si>
  <si>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</si>
  <si>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</si>
  <si>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</si>
  <si>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</si>
  <si>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</si>
  <si>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</si>
  <si>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</si>
  <si>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</si>
  <si>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</si>
  <si>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</si>
  <si>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</si>
  <si>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</si>
  <si>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</si>
  <si>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</si>
  <si>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</si>
  <si>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</si>
  <si>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</si>
  <si>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</si>
  <si>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</si>
  <si>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</si>
  <si>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</si>
  <si>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</si>
  <si>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</si>
  <si>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</si>
  <si>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</si>
  <si>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</si>
  <si>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</si>
  <si>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</si>
  <si>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</si>
  <si>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</si>
  <si>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</si>
  <si>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</si>
  <si>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</si>
  <si>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</si>
  <si>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</si>
  <si>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</si>
  <si>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</si>
  <si>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</si>
  <si>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</si>
  <si>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</si>
  <si>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</si>
  <si>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</si>
  <si>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</si>
  <si>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</si>
  <si>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</si>
  <si>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</si>
  <si>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</si>
  <si>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</si>
  <si>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</si>
  <si>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</si>
  <si>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</si>
  <si>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</si>
  <si>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</si>
  <si>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</si>
  <si>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</si>
  <si>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</si>
  <si>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</si>
  <si>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</si>
  <si>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</si>
  <si>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</si>
  <si>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</si>
  <si>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</si>
  <si>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</si>
  <si>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</si>
  <si>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</si>
  <si>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</si>
  <si>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</si>
  <si>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</si>
  <si>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</si>
  <si>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</si>
  <si>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</si>
  <si>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</si>
  <si>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</si>
  <si>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</si>
  <si>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</si>
  <si>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</si>
  <si>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</si>
  <si>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</si>
  <si>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</si>
  <si>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</si>
  <si>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</si>
  <si>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</si>
  <si>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</si>
  <si>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</si>
  <si>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</si>
  <si>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</si>
  <si>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</si>
  <si>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</si>
  <si>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</si>
  <si>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</si>
  <si>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</si>
  <si>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</si>
  <si>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</si>
  <si>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</si>
  <si>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</si>
  <si>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</si>
  <si>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</si>
  <si>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</si>
  <si>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</si>
  <si>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</si>
  <si>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</si>
  <si>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</si>
  <si>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</si>
  <si>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</si>
  <si>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</si>
  <si>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</si>
  <si>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</si>
  <si>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</si>
  <si>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</si>
  <si>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</si>
  <si>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</si>
  <si>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</si>
  <si>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</si>
  <si>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</si>
  <si>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</si>
  <si>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</si>
  <si>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</si>
  <si>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</si>
  <si>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</si>
  <si>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</si>
  <si>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</si>
  <si>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</si>
  <si>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</si>
  <si>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</si>
  <si>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</si>
  <si>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</si>
  <si>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</si>
  <si>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</si>
  <si>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</si>
  <si>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</si>
  <si>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</si>
  <si>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</si>
  <si>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</si>
  <si>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</si>
  <si>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</si>
  <si>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</si>
  <si>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</si>
  <si>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</si>
  <si>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</si>
  <si>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</si>
  <si>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</si>
  <si>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</si>
  <si>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</si>
  <si>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</si>
  <si>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</si>
  <si>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</si>
  <si>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</si>
  <si>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</si>
  <si>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</si>
  <si>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</si>
  <si>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</si>
  <si>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</si>
  <si>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</si>
  <si>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</si>
  <si>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</si>
  <si>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</si>
  <si>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</si>
  <si>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</si>
  <si>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</si>
  <si>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</si>
  <si>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</si>
  <si>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</si>
  <si>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</si>
  <si>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</si>
  <si>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</si>
  <si>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</si>
  <si>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</si>
  <si>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</si>
  <si>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</si>
  <si>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</si>
  <si>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</si>
  <si>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</si>
  <si>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</si>
  <si>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</si>
  <si>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</si>
  <si>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</si>
  <si>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</si>
  <si>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</si>
  <si>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</si>
  <si>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</si>
  <si>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</si>
  <si>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</si>
  <si>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</si>
  <si>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</si>
  <si>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</si>
  <si>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</si>
  <si>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</si>
  <si>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</si>
  <si>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</si>
  <si>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</si>
  <si>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</si>
  <si>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</si>
  <si>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</si>
  <si>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</si>
  <si>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</si>
  <si>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</si>
  <si>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</si>
  <si>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</si>
  <si>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</si>
  <si>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</si>
  <si>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</si>
  <si>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</si>
  <si>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</si>
  <si>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</si>
  <si>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</si>
  <si>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</si>
  <si>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</si>
  <si>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</si>
  <si>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</si>
  <si>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</si>
  <si>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</si>
  <si>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</si>
  <si>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</si>
  <si>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</si>
  <si>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</si>
  <si>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</si>
  <si>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</si>
  <si>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</si>
  <si>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</si>
  <si>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</si>
  <si>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</si>
  <si>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</si>
  <si>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</si>
  <si>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</si>
  <si>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</si>
  <si>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</si>
  <si>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</si>
  <si>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</si>
  <si>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</si>
  <si>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</si>
  <si>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</si>
  <si>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</si>
  <si>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</si>
  <si>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</si>
  <si>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</si>
  <si>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</si>
  <si>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</si>
  <si>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</si>
  <si>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</si>
  <si>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</si>
  <si>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</si>
  <si>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</si>
  <si>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</si>
  <si>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</si>
  <si>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</si>
  <si>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</si>
  <si>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</si>
  <si>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</si>
  <si>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</si>
  <si>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</si>
  <si>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</si>
  <si>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</si>
  <si>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</si>
  <si>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</si>
  <si>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</si>
  <si>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</si>
  <si>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</si>
  <si>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</si>
  <si>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</si>
  <si>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</si>
  <si>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</si>
  <si>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</si>
  <si>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</si>
  <si>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</si>
  <si>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</si>
  <si>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</si>
  <si>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</si>
  <si>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</si>
  <si>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</si>
  <si>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</si>
  <si>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</si>
  <si>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</si>
  <si>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</si>
  <si>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</si>
  <si>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</si>
  <si>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</si>
  <si>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</si>
  <si>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</si>
  <si>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</si>
  <si>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</si>
  <si>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</si>
  <si>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</si>
  <si>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</si>
  <si>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</si>
  <si>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</si>
  <si>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</si>
  <si>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</si>
  <si>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</si>
  <si>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</si>
  <si>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</si>
  <si>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</si>
  <si>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</si>
  <si>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</si>
  <si>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</si>
  <si>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</si>
  <si>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</si>
  <si>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</si>
  <si>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</si>
  <si>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</si>
  <si>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</si>
  <si>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</si>
  <si>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</si>
  <si>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</si>
  <si>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</si>
  <si>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</si>
  <si>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</si>
  <si>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</si>
  <si>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</si>
  <si>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</si>
  <si>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</si>
  <si>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</si>
  <si>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</si>
  <si>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</si>
  <si>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</si>
  <si>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</si>
  <si>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</si>
  <si>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</si>
  <si>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</si>
  <si>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</si>
  <si>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</si>
  <si>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</si>
  <si>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</si>
  <si>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</si>
  <si>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</si>
  <si>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</si>
  <si>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</si>
  <si>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</si>
  <si>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</si>
  <si>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</si>
  <si>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</si>
  <si>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</si>
  <si>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</si>
  <si>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</si>
  <si>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</si>
  <si>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</si>
  <si>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</si>
  <si>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</si>
  <si>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</si>
  <si>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</si>
  <si>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</si>
  <si>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</si>
  <si>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</si>
  <si>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</si>
  <si>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</si>
  <si>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</si>
  <si>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</si>
  <si>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</si>
  <si>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</si>
  <si>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</si>
  <si>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</si>
  <si>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</si>
  <si>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</si>
  <si>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</si>
  <si>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</si>
  <si>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</si>
  <si>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</si>
  <si>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</si>
  <si>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</si>
  <si>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</si>
  <si>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</si>
  <si>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</si>
  <si>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</si>
  <si>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</si>
  <si>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</si>
  <si>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</si>
  <si>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</si>
  <si>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</si>
  <si>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</si>
  <si>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</si>
  <si>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</si>
  <si>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</si>
  <si>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</si>
  <si>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</si>
  <si>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</si>
  <si>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</si>
  <si>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</si>
  <si>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</si>
  <si>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</si>
  <si>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</si>
  <si>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</si>
  <si>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</si>
  <si>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</si>
  <si>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</si>
  <si>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</si>
  <si>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</si>
  <si>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</si>
  <si>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</si>
  <si>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</si>
  <si>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</si>
  <si>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</si>
  <si>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</si>
  <si>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</si>
  <si>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</si>
  <si>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</si>
  <si>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</si>
  <si>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</si>
  <si>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</si>
  <si>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</si>
  <si>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</si>
  <si>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</si>
  <si>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</si>
  <si>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</si>
  <si>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</si>
  <si>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</si>
  <si>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</si>
  <si>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</si>
  <si>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</si>
  <si>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</si>
  <si>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</si>
  <si>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</si>
  <si>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</si>
  <si>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</si>
  <si>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</si>
  <si>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</si>
  <si>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</si>
  <si>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</si>
  <si>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</si>
  <si>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</si>
  <si>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</si>
  <si>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</si>
  <si>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</si>
  <si>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</si>
  <si>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</si>
  <si>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</si>
  <si>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</si>
  <si>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</si>
  <si>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</si>
  <si>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</si>
  <si>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</si>
  <si>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</si>
  <si>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</si>
  <si>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</si>
  <si>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</si>
  <si>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</si>
  <si>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</si>
  <si>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</si>
  <si>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</si>
  <si>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</si>
  <si>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</si>
  <si>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</si>
  <si>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</si>
  <si>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</si>
  <si>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</si>
  <si>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</si>
  <si>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</si>
  <si>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</si>
  <si>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</si>
  <si>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</si>
  <si>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</si>
  <si>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</si>
  <si>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</si>
  <si>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</si>
  <si>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</si>
  <si>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</si>
  <si>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</si>
  <si>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</si>
  <si>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</si>
  <si>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</si>
  <si>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</si>
  <si>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</si>
  <si>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</si>
  <si>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</si>
  <si>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</si>
  <si>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</si>
  <si>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</si>
  <si>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</si>
  <si>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</si>
  <si>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</si>
  <si>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</si>
  <si>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</si>
  <si>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</si>
  <si>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</si>
  <si>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</si>
  <si>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</si>
  <si>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</si>
  <si>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</si>
  <si>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</si>
  <si>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</si>
  <si>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</si>
  <si>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</si>
  <si>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</si>
  <si>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</si>
  <si>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</si>
  <si>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</si>
  <si>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</si>
  <si>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</si>
  <si>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</si>
  <si>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</si>
  <si>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</si>
  <si>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</si>
  <si>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</si>
  <si>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</si>
  <si>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</si>
  <si>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</si>
  <si>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</si>
  <si>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</si>
  <si>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</si>
  <si>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</si>
  <si>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</si>
  <si>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</si>
  <si>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</si>
  <si>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</si>
  <si>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</si>
  <si>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</si>
  <si>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</si>
  <si>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</si>
  <si>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</si>
  <si>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</si>
  <si>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</si>
  <si>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</si>
  <si>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</si>
  <si>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</si>
  <si>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</si>
  <si>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</si>
  <si>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</si>
  <si>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</si>
  <si>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</si>
  <si>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</si>
  <si>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</si>
  <si>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</si>
  <si>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</si>
  <si>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</si>
  <si>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</si>
  <si>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</si>
  <si>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</si>
  <si>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</si>
  <si>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</si>
  <si>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</si>
  <si>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</si>
  <si>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</si>
  <si>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</si>
  <si>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</si>
  <si>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</si>
  <si>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</si>
  <si>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</si>
  <si>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</si>
  <si>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</si>
  <si>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</si>
  <si>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</si>
  <si>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</si>
  <si>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</si>
  <si>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</si>
  <si>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</si>
  <si>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</si>
  <si>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</si>
  <si>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</si>
  <si>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</si>
  <si>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</si>
  <si>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</si>
  <si>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</si>
  <si>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</si>
  <si>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</si>
  <si>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</si>
  <si>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</si>
  <si>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</si>
  <si>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</si>
  <si>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</si>
  <si>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</si>
  <si>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</si>
  <si>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</si>
  <si>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</si>
  <si>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</si>
  <si>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</si>
  <si>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</si>
  <si>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</si>
  <si>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</si>
  <si>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</si>
  <si>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</si>
  <si>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</si>
  <si>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</si>
  <si>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</si>
  <si>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</si>
  <si>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</si>
  <si>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</si>
  <si>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</si>
  <si>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</si>
  <si>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</si>
  <si>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</si>
  <si>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</si>
  <si>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</si>
  <si>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</si>
  <si>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</si>
  <si>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</si>
  <si>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</si>
  <si>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</si>
  <si>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</si>
  <si>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</si>
  <si>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</si>
  <si>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</si>
  <si>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</si>
  <si>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</si>
  <si>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</si>
  <si>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</si>
  <si>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</si>
  <si>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</si>
  <si>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</si>
  <si>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</si>
  <si>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</si>
  <si>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</si>
  <si>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</si>
  <si>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</si>
  <si>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</si>
  <si>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</si>
  <si>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</si>
  <si>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</si>
  <si>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</si>
  <si>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</si>
  <si>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</si>
  <si>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</si>
  <si>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</si>
  <si>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</si>
  <si>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</si>
  <si>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</si>
  <si>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</si>
  <si>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</si>
  <si>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</si>
  <si>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</si>
  <si>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</si>
  <si>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</si>
  <si>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</si>
  <si>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</si>
  <si>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</si>
  <si>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</si>
  <si>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</si>
  <si>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</si>
  <si>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</si>
  <si>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</si>
  <si>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</si>
  <si>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</si>
  <si>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</si>
  <si>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</si>
  <si>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</si>
  <si>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</si>
  <si>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</si>
  <si>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</si>
  <si>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</si>
  <si>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</si>
  <si>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</si>
  <si>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</si>
  <si>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</si>
  <si>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</si>
  <si>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</si>
  <si>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</si>
  <si>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</si>
  <si>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</si>
  <si>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</si>
  <si>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</si>
  <si>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</si>
  <si>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</si>
  <si>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</si>
  <si>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</si>
  <si>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</si>
  <si>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</si>
  <si>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</si>
  <si>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</si>
  <si>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</si>
  <si>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</si>
  <si>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</si>
  <si>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</si>
  <si>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</si>
  <si>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</si>
  <si>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</si>
  <si>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</si>
  <si>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</si>
  <si>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</si>
  <si>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</si>
  <si>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</si>
  <si>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</si>
  <si>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</si>
  <si>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</si>
  <si>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</si>
  <si>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</si>
  <si>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</si>
  <si>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</si>
  <si>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</si>
  <si>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</si>
  <si>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</si>
  <si>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</si>
  <si>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</si>
  <si>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</si>
  <si>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</si>
  <si>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</si>
  <si>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</si>
  <si>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</si>
  <si>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</si>
  <si>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</si>
  <si>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</si>
  <si>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</si>
  <si>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</si>
  <si>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</si>
  <si>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</si>
  <si>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</si>
  <si>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</si>
  <si>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</si>
  <si>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</si>
  <si>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</si>
  <si>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</si>
  <si>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</si>
  <si>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</si>
  <si>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</si>
  <si>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</si>
  <si>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</si>
  <si>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</si>
  <si>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</si>
  <si>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</si>
  <si>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</si>
  <si>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</si>
  <si>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</si>
  <si>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</si>
  <si>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</si>
  <si>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</si>
  <si>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</si>
  <si>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</si>
  <si>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</si>
  <si>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</si>
  <si>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</si>
  <si>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</si>
  <si>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</si>
  <si>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</si>
  <si>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</si>
  <si>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</si>
  <si>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</si>
  <si>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</si>
  <si>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</si>
  <si>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</si>
  <si>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</si>
  <si>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</si>
  <si>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</si>
  <si>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</si>
  <si>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</si>
  <si>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</si>
  <si>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</si>
  <si>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</si>
  <si>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</si>
  <si>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</si>
  <si>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</si>
  <si>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</si>
  <si>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</si>
  <si>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</si>
  <si>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</si>
  <si>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</si>
  <si>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</si>
  <si>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</si>
  <si>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</si>
  <si>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</si>
  <si>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</si>
  <si>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</si>
  <si>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</si>
  <si>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</si>
  <si>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</si>
  <si>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</si>
  <si>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</si>
  <si>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</si>
  <si>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</si>
  <si>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</si>
  <si>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</si>
  <si>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</si>
  <si>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</si>
  <si>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</si>
  <si>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</si>
  <si>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</si>
  <si>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</si>
  <si>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</si>
  <si>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</si>
  <si>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</si>
  <si>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</si>
  <si>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</si>
  <si>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</si>
  <si>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</si>
  <si>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</si>
  <si>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</si>
  <si>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</si>
  <si>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</si>
  <si>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</si>
  <si>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</si>
  <si>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</si>
  <si>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</si>
  <si>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</si>
  <si>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</si>
  <si>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</si>
  <si>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</si>
  <si>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</si>
  <si>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</si>
  <si>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</si>
  <si>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</si>
  <si>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</si>
  <si>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</si>
  <si>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</si>
  <si>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</si>
  <si>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</si>
  <si>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</si>
  <si>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</si>
  <si>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</si>
  <si>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</si>
  <si>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</si>
  <si>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</si>
  <si>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</si>
  <si>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</si>
  <si>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</si>
  <si>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</si>
  <si>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</si>
  <si>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</si>
  <si>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</si>
  <si>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</si>
  <si>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</si>
  <si>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</si>
  <si>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</si>
  <si>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</si>
  <si>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</si>
  <si>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</si>
  <si>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</si>
  <si>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</si>
  <si>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</si>
  <si>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</si>
  <si>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</si>
  <si>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</si>
  <si>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</si>
  <si>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</si>
  <si>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</si>
  <si>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</si>
  <si>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</si>
  <si>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</si>
  <si>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</si>
  <si>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</si>
  <si>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</si>
  <si>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</si>
  <si>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</si>
  <si>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</si>
  <si>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</si>
  <si>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</si>
  <si>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</si>
  <si>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</si>
  <si>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</si>
  <si>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</si>
  <si>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</si>
  <si>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</si>
  <si>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</si>
  <si>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</si>
  <si>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</si>
  <si>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</si>
  <si>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</si>
  <si>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</si>
  <si>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</si>
  <si>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</si>
  <si>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</si>
  <si>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</si>
  <si>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</si>
  <si>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</si>
  <si>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</si>
  <si>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</si>
  <si>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</si>
  <si>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</si>
  <si>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</si>
  <si>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</si>
  <si>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</si>
  <si>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</si>
  <si>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</si>
  <si>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</si>
  <si>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</si>
  <si>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</si>
  <si>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</si>
  <si>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</si>
  <si>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</si>
  <si>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</si>
  <si>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</si>
  <si>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</si>
  <si>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</si>
  <si>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</si>
  <si>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</si>
  <si>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</si>
  <si>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</si>
  <si>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</si>
  <si>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</si>
  <si>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</si>
  <si>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</si>
  <si>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</si>
  <si>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</si>
  <si>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</si>
  <si>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</si>
  <si>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</si>
  <si>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</si>
  <si>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</si>
  <si>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</si>
  <si>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</si>
  <si>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</si>
  <si>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</si>
  <si>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</si>
  <si>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</si>
  <si>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</si>
  <si>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</si>
  <si>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</si>
  <si>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</si>
  <si>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</si>
  <si>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</si>
  <si>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</si>
  <si>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</si>
  <si>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</si>
  <si>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</si>
  <si>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</si>
  <si>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</si>
  <si>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</si>
  <si>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</si>
  <si>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</si>
  <si>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</si>
  <si>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</si>
  <si>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</si>
  <si>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</si>
  <si>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</si>
  <si>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</si>
  <si>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</si>
  <si>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</si>
  <si>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</si>
  <si>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</si>
  <si>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</si>
  <si>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</si>
  <si>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</si>
  <si>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</si>
  <si>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</si>
  <si>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</si>
  <si>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</si>
  <si>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</si>
  <si>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</si>
  <si>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</si>
  <si>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</si>
  <si>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</si>
  <si>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</si>
  <si>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</si>
  <si>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</si>
  <si>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</si>
  <si>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</si>
  <si>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</si>
  <si>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</si>
  <si>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</si>
  <si>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</si>
  <si>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</si>
  <si>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</si>
  <si>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</si>
  <si>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</si>
  <si>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</si>
  <si>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</si>
  <si>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</si>
  <si>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</si>
  <si>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</si>
  <si>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</si>
  <si>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</si>
  <si>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</si>
  <si>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</si>
  <si>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</si>
  <si>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</si>
  <si>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</si>
  <si>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</si>
  <si>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</si>
  <si>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</si>
  <si>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</si>
  <si>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</si>
  <si>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</si>
  <si>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</si>
  <si>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</si>
  <si>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</si>
  <si>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</si>
  <si>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</si>
  <si>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</si>
  <si>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</si>
  <si>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</si>
  <si>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</si>
  <si>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</si>
  <si>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</si>
  <si>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</si>
  <si>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</si>
  <si>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</si>
  <si>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</si>
  <si>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</si>
  <si>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</si>
  <si>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</si>
  <si>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</si>
  <si>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</si>
  <si>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</si>
  <si>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</si>
  <si>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</si>
  <si>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</si>
  <si>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</si>
  <si>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</si>
  <si>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</si>
  <si>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</si>
  <si>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</si>
  <si>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</si>
  <si>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</si>
  <si>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</si>
  <si>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</si>
  <si>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</si>
  <si>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</si>
  <si>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</si>
  <si>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</si>
  <si>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</si>
  <si>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</si>
  <si>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</si>
  <si>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</si>
  <si>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</si>
  <si>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</si>
  <si>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</si>
  <si>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</si>
  <si>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</si>
  <si>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</si>
  <si>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</si>
  <si>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</si>
  <si>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</si>
  <si>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</si>
  <si>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</si>
  <si>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</si>
  <si>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</si>
  <si>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</si>
  <si>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</si>
  <si>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</si>
  <si>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</si>
  <si>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</si>
  <si>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</si>
  <si>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</si>
  <si>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</si>
  <si>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</si>
  <si>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</si>
  <si>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</si>
  <si>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</si>
  <si>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</si>
  <si>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</si>
  <si>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</si>
  <si>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</si>
  <si>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</si>
  <si>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</si>
  <si>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</si>
  <si>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</si>
  <si>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</si>
  <si>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</si>
  <si>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</si>
  <si>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</si>
  <si>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</si>
  <si>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</si>
  <si>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</si>
  <si>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</si>
  <si>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</si>
  <si>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</si>
  <si>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</si>
  <si>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</si>
  <si>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</si>
  <si>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</si>
  <si>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</si>
  <si>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</si>
  <si>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</si>
  <si>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</si>
  <si>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</si>
  <si>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</si>
  <si>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</si>
  <si>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</si>
  <si>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</si>
  <si>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</si>
  <si>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</si>
  <si>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</si>
  <si>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</si>
  <si>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</si>
  <si>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</si>
  <si>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</si>
  <si>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</si>
  <si>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</si>
  <si>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</si>
  <si>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</si>
  <si>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</si>
  <si>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</si>
  <si>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</si>
  <si>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</si>
  <si>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</si>
  <si>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</si>
  <si>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</si>
  <si>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</si>
  <si>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</si>
  <si>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</si>
  <si>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</si>
  <si>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</si>
  <si>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</si>
  <si>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</si>
  <si>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</si>
  <si>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</si>
  <si>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</si>
  <si>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</si>
  <si>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</si>
  <si>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</si>
  <si>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</si>
  <si>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</si>
  <si>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</si>
  <si>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</si>
  <si>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</si>
  <si>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</si>
  <si>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</si>
  <si>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</si>
  <si>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</si>
  <si>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</si>
  <si>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</si>
  <si>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</si>
  <si>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</si>
  <si>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</si>
  <si>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</si>
  <si>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</si>
  <si>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</si>
  <si>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</si>
  <si>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</si>
  <si>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</si>
  <si>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</si>
  <si>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</si>
  <si>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</si>
  <si>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</si>
  <si>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</si>
  <si>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</si>
  <si>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</si>
  <si>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</si>
  <si>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</si>
  <si>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</si>
  <si>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</si>
  <si>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</si>
  <si>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</si>
  <si>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</si>
  <si>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</si>
  <si>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</si>
  <si>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</si>
  <si>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</si>
  <si>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</si>
  <si>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</si>
  <si>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</si>
  <si>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</si>
  <si>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</si>
  <si>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</si>
  <si>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</si>
  <si>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</si>
  <si>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</si>
  <si>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</si>
  <si>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</si>
  <si>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</si>
  <si>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</si>
  <si>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</si>
  <si>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</si>
  <si>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</si>
  <si>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</si>
  <si>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</si>
  <si>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</si>
  <si>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</si>
  <si>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</si>
  <si>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</si>
  <si>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</si>
  <si>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</si>
  <si>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</si>
  <si>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</si>
  <si>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</si>
  <si>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</si>
  <si>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</si>
  <si>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</si>
  <si>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</si>
  <si>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</si>
  <si>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</si>
  <si>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</si>
  <si>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</si>
  <si>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</si>
  <si>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</si>
  <si>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</si>
  <si>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</si>
  <si>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</si>
  <si>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</si>
  <si>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</si>
  <si>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</si>
  <si>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</si>
  <si>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</si>
  <si>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</si>
  <si>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</si>
  <si>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</si>
  <si>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</si>
  <si>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</si>
  <si>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</si>
  <si>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</si>
  <si>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</si>
  <si>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</si>
  <si>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</si>
  <si>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</si>
  <si>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</si>
  <si>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</si>
  <si>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</si>
  <si>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</si>
  <si>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</si>
  <si>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</si>
  <si>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</si>
  <si>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</si>
  <si>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</si>
  <si>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</si>
  <si>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</si>
  <si>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</si>
  <si>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</si>
  <si>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</si>
  <si>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</si>
  <si>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</si>
  <si>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</si>
  <si>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</si>
  <si>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</si>
  <si>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</si>
  <si>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</si>
  <si>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</si>
  <si>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</si>
  <si>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</si>
  <si>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</si>
  <si>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</si>
  <si>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</si>
  <si>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</si>
  <si>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</si>
  <si>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</si>
  <si>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</si>
  <si>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</si>
  <si>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</si>
  <si>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</si>
  <si>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</si>
  <si>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</si>
  <si>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</si>
  <si>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</si>
  <si>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</si>
  <si>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</si>
  <si>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</si>
  <si>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</si>
  <si>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</si>
  <si>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</si>
  <si>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</si>
  <si>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</si>
  <si>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</si>
  <si>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</si>
  <si>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</si>
  <si>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</si>
  <si>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</si>
  <si>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</si>
  <si>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</si>
  <si>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</si>
  <si>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</si>
  <si>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</si>
  <si>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</si>
  <si>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</si>
  <si>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</si>
  <si>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</si>
  <si>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</si>
  <si>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</si>
  <si>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</si>
  <si>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</si>
  <si>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</si>
  <si>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</si>
  <si>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</si>
  <si>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</si>
  <si>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</si>
  <si>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</si>
  <si>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</si>
  <si>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</si>
  <si>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</si>
  <si>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</si>
  <si>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</si>
  <si>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</si>
  <si>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</si>
  <si>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</si>
  <si>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</si>
  <si>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</si>
  <si>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</si>
  <si>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</si>
  <si>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</si>
  <si>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</si>
  <si>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</si>
  <si>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</si>
  <si>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</si>
  <si>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</si>
  <si>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</si>
  <si>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</si>
  <si>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</si>
  <si>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</si>
  <si>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</si>
  <si>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</si>
  <si>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</si>
  <si>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</si>
  <si>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</si>
  <si>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</si>
  <si>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</si>
  <si>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</si>
  <si>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</si>
  <si>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</si>
  <si>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</si>
  <si>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</si>
  <si>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</si>
  <si>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</si>
  <si>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</si>
  <si>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</si>
  <si>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</si>
  <si>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</si>
  <si>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</si>
  <si>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</si>
  <si>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</si>
  <si>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</si>
  <si>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</si>
  <si>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</si>
  <si>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</si>
  <si>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</si>
  <si>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</si>
  <si>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</si>
  <si>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</si>
  <si>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</si>
  <si>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</si>
  <si>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</si>
  <si>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</si>
  <si>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</si>
  <si>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</si>
  <si>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</si>
  <si>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</si>
  <si>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</si>
  <si>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</si>
  <si>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</si>
  <si>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</si>
  <si>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</si>
  <si>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</si>
  <si>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</si>
  <si>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</si>
  <si>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</si>
  <si>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</si>
  <si>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</si>
  <si>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</si>
  <si>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</si>
  <si>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</si>
  <si>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</si>
  <si>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</si>
  <si>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</si>
  <si>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</si>
  <si>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</si>
  <si>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</si>
  <si>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</si>
  <si>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</si>
  <si>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</si>
  <si>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</si>
  <si>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</si>
  <si>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</si>
  <si>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</si>
  <si>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</si>
  <si>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</si>
  <si>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</si>
  <si>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</si>
  <si>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</si>
  <si>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</si>
  <si>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</si>
  <si>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</si>
  <si>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</si>
  <si>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</si>
  <si>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</si>
  <si>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</si>
  <si>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</si>
  <si>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</si>
  <si>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</si>
  <si>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</si>
  <si>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</si>
  <si>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</si>
  <si>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</si>
  <si>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</si>
  <si>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</si>
  <si>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</si>
  <si>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</si>
  <si>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</si>
  <si>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</si>
  <si>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</si>
  <si>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</si>
  <si>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</si>
  <si>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</si>
  <si>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</si>
  <si>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</si>
  <si>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</si>
  <si>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</si>
  <si>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</si>
  <si>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</si>
  <si>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</si>
  <si>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</si>
  <si>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</si>
  <si>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</si>
  <si>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</si>
  <si>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</si>
  <si>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</si>
  <si>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</si>
  <si>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</si>
  <si>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</si>
  <si>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</si>
  <si>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</si>
  <si>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</si>
  <si>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</si>
  <si>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</si>
  <si>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</si>
  <si>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</si>
  <si>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</si>
  <si>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</si>
  <si>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</si>
  <si>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</si>
  <si>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</si>
  <si>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</si>
  <si>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</si>
  <si>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</si>
  <si>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</si>
  <si>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</si>
  <si>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</si>
  <si>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</si>
  <si>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</si>
  <si>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</si>
  <si>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</si>
  <si>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</si>
  <si>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</si>
  <si>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</si>
  <si>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</si>
  <si>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</si>
  <si>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</si>
  <si>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</si>
  <si>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</si>
  <si>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</si>
  <si>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</si>
  <si>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</si>
  <si>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</si>
  <si>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</si>
  <si>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</si>
  <si>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</si>
  <si>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</si>
  <si>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</si>
  <si>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</si>
  <si>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</si>
  <si>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</si>
  <si>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</si>
  <si>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</si>
  <si>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</si>
  <si>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</si>
  <si>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</si>
  <si>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</si>
  <si>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</si>
  <si>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</si>
  <si>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</si>
  <si>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</si>
  <si>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</si>
  <si>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</si>
  <si>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</si>
  <si>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</si>
  <si>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</si>
  <si>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</si>
  <si>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</si>
  <si>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</si>
  <si>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</si>
  <si>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</si>
  <si>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</si>
  <si>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</si>
  <si>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</si>
  <si>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</si>
  <si>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</si>
  <si>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</si>
  <si>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</si>
  <si>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</si>
  <si>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</si>
  <si>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</si>
  <si>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</si>
  <si>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</si>
  <si>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</si>
  <si>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</si>
  <si>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</si>
  <si>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</si>
  <si>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</si>
  <si>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</si>
  <si>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</si>
  <si>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</si>
  <si>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</si>
  <si>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</si>
  <si>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</si>
  <si>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</si>
  <si>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</si>
  <si>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</si>
  <si>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</si>
  <si>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</si>
  <si>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</si>
  <si>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</si>
  <si>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</si>
  <si>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</si>
  <si>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</si>
  <si>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</si>
  <si>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</si>
  <si>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</si>
  <si>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</si>
  <si>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</si>
  <si>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</si>
  <si>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</si>
  <si>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</si>
  <si>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</si>
  <si>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</si>
  <si>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</si>
  <si>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</si>
  <si>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</si>
  <si>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</si>
  <si>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</si>
  <si>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</si>
  <si>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</si>
  <si>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</si>
  <si>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</si>
  <si>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</si>
  <si>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</si>
  <si>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</si>
  <si>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</si>
  <si>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</si>
  <si>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</si>
  <si>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</si>
  <si>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</si>
  <si>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</si>
  <si>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</si>
  <si>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</si>
  <si>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</si>
  <si>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</si>
  <si>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</si>
  <si>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</si>
  <si>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</si>
  <si>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</si>
  <si>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</si>
  <si>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</si>
  <si>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</si>
  <si>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</si>
  <si>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</si>
  <si>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</si>
  <si>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</si>
  <si>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</si>
  <si>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</si>
  <si>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</si>
  <si>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</si>
  <si>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</si>
  <si>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</si>
  <si>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</si>
  <si>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</si>
  <si>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</si>
  <si>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</si>
  <si>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</si>
  <si>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</si>
  <si>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</si>
  <si>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</si>
  <si>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</si>
  <si>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</si>
  <si>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</si>
  <si>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</si>
  <si>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</si>
  <si>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</si>
  <si>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</si>
  <si>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</si>
  <si>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</si>
  <si>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</si>
  <si>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</si>
  <si>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</si>
  <si>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</si>
  <si>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</si>
  <si>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</si>
  <si>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</si>
  <si>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</si>
  <si>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</si>
  <si>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</si>
  <si>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</si>
  <si>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</si>
  <si>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</si>
  <si>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</si>
  <si>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</si>
  <si>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</si>
  <si>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</si>
  <si>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</si>
  <si>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</si>
  <si>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</si>
  <si>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</si>
  <si>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</si>
  <si>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</si>
  <si>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</si>
  <si>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</si>
  <si>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</si>
  <si>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</si>
  <si>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</si>
  <si>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</si>
  <si>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</si>
  <si>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</si>
  <si>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</si>
  <si>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</si>
  <si>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</si>
  <si>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</si>
  <si>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</si>
  <si>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</si>
  <si>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</si>
  <si>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</si>
  <si>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</si>
  <si>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</si>
  <si>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</si>
  <si>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</si>
  <si>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</si>
  <si>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</si>
  <si>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</si>
  <si>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</si>
  <si>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</si>
  <si>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</si>
  <si>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</si>
  <si>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</si>
  <si>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</si>
  <si>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</si>
  <si>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</si>
  <si>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</si>
  <si>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</si>
  <si>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</si>
  <si>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</si>
  <si>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</si>
  <si>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</si>
  <si>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</si>
  <si>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</si>
  <si>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</si>
  <si>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</si>
  <si>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</si>
  <si>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</si>
  <si>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</si>
  <si>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</si>
  <si>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</si>
  <si>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</si>
  <si>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</si>
  <si>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</si>
  <si>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</si>
  <si>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</si>
  <si>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</si>
  <si>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</si>
  <si>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</si>
  <si>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</si>
  <si>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</si>
  <si>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</si>
  <si>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</si>
  <si>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</si>
  <si>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</si>
  <si>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</si>
  <si>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</si>
  <si>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</si>
  <si>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</si>
  <si>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</si>
  <si>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</si>
  <si>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</si>
  <si>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</si>
  <si>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</si>
  <si>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</si>
  <si>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</si>
  <si>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</si>
  <si>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</si>
  <si>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</si>
  <si>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</si>
  <si>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</si>
  <si>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</si>
  <si>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</si>
  <si>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</si>
  <si>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</si>
  <si>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</si>
  <si>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</si>
  <si>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</si>
  <si>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</si>
  <si>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</si>
  <si>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</si>
  <si>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</si>
  <si>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</si>
  <si>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</si>
  <si>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</si>
  <si>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</si>
  <si>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</si>
  <si>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</si>
  <si>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</si>
  <si>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</si>
  <si>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</si>
  <si>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</si>
  <si>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</si>
  <si>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</si>
  <si>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</si>
  <si>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</si>
  <si>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</si>
  <si>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</si>
  <si>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</si>
  <si>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</si>
  <si>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</si>
  <si>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</si>
  <si>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</si>
  <si>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</si>
  <si>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</si>
  <si>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</si>
  <si>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</si>
  <si>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</si>
  <si>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</si>
  <si>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</si>
  <si>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</si>
  <si>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</si>
  <si>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</si>
  <si>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</si>
  <si>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</si>
  <si>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</si>
  <si>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</si>
  <si>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</si>
  <si>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</si>
  <si>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</si>
  <si>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</si>
  <si>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</si>
  <si>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</si>
  <si>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</si>
  <si>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</si>
  <si>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</si>
  <si>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</si>
  <si>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</si>
  <si>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</si>
  <si>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</si>
  <si>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</si>
  <si>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</si>
  <si>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</si>
  <si>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</si>
  <si>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</si>
  <si>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</si>
  <si>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</si>
  <si>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</si>
  <si>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</si>
  <si>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</si>
  <si>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</si>
  <si>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</si>
  <si>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</si>
  <si>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</si>
  <si>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</si>
  <si>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</si>
  <si>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</si>
  <si>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</si>
  <si>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</si>
  <si>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</si>
  <si>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</si>
  <si>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</si>
  <si>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</si>
  <si>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</si>
  <si>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</si>
  <si>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</si>
  <si>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</si>
  <si>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</si>
  <si>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</si>
  <si>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</si>
  <si>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</si>
  <si>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</si>
  <si>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</si>
  <si>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</si>
  <si>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</si>
  <si>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</si>
  <si>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</si>
  <si>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</si>
  <si>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</si>
  <si>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</si>
  <si>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</si>
  <si>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</si>
  <si>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</si>
  <si>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</si>
  <si>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</si>
  <si>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</si>
  <si>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</si>
  <si>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</si>
  <si>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</si>
  <si>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</si>
  <si>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</si>
  <si>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</si>
  <si>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</si>
  <si>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</si>
  <si>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</si>
  <si>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</si>
  <si>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</si>
  <si>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</si>
  <si>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</si>
  <si>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</si>
  <si>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</si>
  <si>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</si>
  <si>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</si>
  <si>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</si>
  <si>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</si>
  <si>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</si>
  <si>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</si>
  <si>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</si>
  <si>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</si>
  <si>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</si>
  <si>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</si>
  <si>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</si>
  <si>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</si>
  <si>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</si>
  <si>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</si>
  <si>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</si>
  <si>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</si>
  <si>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</si>
  <si>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</si>
  <si>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</si>
  <si>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</si>
  <si>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</si>
  <si>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</si>
  <si>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</si>
  <si>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</si>
  <si>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</si>
  <si>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</si>
  <si>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</si>
  <si>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</si>
  <si>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</si>
  <si>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</si>
  <si>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</si>
  <si>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</si>
  <si>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</si>
  <si>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</si>
  <si>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</si>
  <si>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</si>
  <si>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</si>
  <si>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</si>
  <si>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</si>
  <si>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</si>
  <si>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</si>
  <si>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</si>
  <si>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</si>
  <si>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</si>
  <si>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</si>
  <si>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</si>
  <si>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</si>
  <si>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</si>
  <si>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</si>
  <si>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</si>
  <si>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</si>
  <si>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</si>
  <si>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</si>
  <si>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</si>
  <si>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</si>
  <si>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</si>
  <si>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</si>
  <si>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</si>
  <si>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</si>
  <si>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</si>
  <si>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</si>
  <si>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</si>
  <si>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</si>
  <si>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</si>
  <si>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</si>
  <si>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</si>
  <si>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</si>
  <si>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</si>
  <si>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</si>
  <si>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</si>
  <si>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</si>
  <si>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</si>
  <si>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</si>
  <si>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</si>
  <si>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</si>
  <si>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</si>
  <si>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</si>
  <si>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</si>
  <si>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</si>
  <si>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</si>
  <si>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</si>
  <si>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</si>
  <si>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</si>
  <si>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</si>
  <si>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</si>
  <si>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</si>
  <si>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</si>
  <si>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</si>
  <si>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</si>
  <si>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</si>
  <si>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</si>
  <si>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</si>
  <si>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</si>
  <si>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</si>
  <si>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</si>
  <si>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</si>
  <si>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</si>
  <si>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</si>
  <si>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</si>
  <si>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</si>
  <si>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</si>
  <si>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</si>
  <si>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</si>
  <si>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</si>
  <si>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</si>
  <si>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</si>
  <si>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</si>
  <si>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</si>
  <si>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</si>
  <si>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</si>
  <si>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</si>
  <si>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</si>
  <si>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</si>
  <si>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</si>
  <si>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</si>
  <si>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</si>
  <si>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</si>
  <si>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</si>
  <si>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</si>
  <si>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</si>
  <si>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</si>
  <si>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</si>
  <si>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</si>
  <si>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</si>
  <si>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</si>
  <si>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</si>
  <si>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</si>
  <si>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</si>
  <si>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</si>
  <si>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</si>
  <si>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</si>
  <si>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</si>
  <si>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</si>
  <si>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</si>
  <si>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</si>
  <si>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</si>
  <si>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</si>
  <si>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</si>
  <si>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</si>
  <si>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</si>
  <si>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</si>
  <si>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</si>
  <si>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</si>
  <si>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</si>
  <si>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</si>
  <si>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</si>
  <si>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</si>
  <si>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</si>
  <si>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</si>
  <si>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</si>
  <si>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</si>
  <si>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</si>
  <si>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</si>
  <si>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</si>
  <si>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</si>
  <si>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</si>
  <si>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</si>
  <si>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</si>
  <si>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</si>
  <si>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</si>
  <si>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</si>
  <si>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</si>
  <si>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</si>
  <si>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</si>
  <si>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</si>
  <si>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</si>
  <si>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</si>
  <si>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</si>
  <si>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</si>
  <si>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</si>
  <si>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</si>
  <si>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</si>
  <si>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</si>
  <si>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</si>
  <si>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</si>
  <si>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</si>
  <si>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</si>
  <si>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</si>
  <si>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</si>
  <si>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</si>
  <si>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</si>
  <si>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</si>
  <si>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</si>
  <si>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</si>
  <si>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</si>
  <si>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</si>
  <si>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</si>
  <si>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</si>
  <si>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</si>
  <si>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</si>
  <si>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</si>
  <si>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</si>
  <si>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</si>
  <si>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</si>
  <si>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</si>
  <si>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</si>
  <si>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</si>
  <si>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</si>
  <si>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</si>
  <si>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</si>
  <si>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</si>
  <si>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</si>
  <si>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</si>
  <si>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</si>
  <si>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</si>
  <si>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</si>
  <si>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</si>
  <si>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</si>
  <si>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</si>
  <si>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</si>
  <si>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</si>
  <si>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</si>
  <si>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</si>
  <si>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</si>
  <si>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</si>
  <si>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</si>
  <si>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</si>
  <si>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</si>
  <si>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</si>
  <si>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</si>
  <si>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</si>
  <si>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</si>
  <si>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</si>
  <si>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</si>
  <si>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</si>
  <si>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</si>
  <si>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</si>
  <si>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</si>
  <si>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</si>
  <si>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</si>
  <si>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</si>
  <si>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</si>
  <si>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</si>
  <si>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</si>
  <si>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</si>
  <si>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</si>
  <si>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</si>
  <si>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</si>
  <si>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</si>
  <si>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</si>
  <si>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</si>
  <si>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</si>
  <si>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</si>
  <si>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</si>
  <si>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</si>
  <si>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</si>
  <si>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</si>
  <si>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</si>
  <si>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</si>
  <si>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</si>
  <si>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</si>
  <si>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</si>
  <si>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</si>
  <si>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</si>
  <si>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</si>
  <si>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</si>
  <si>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</si>
  <si>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</si>
  <si>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</si>
  <si>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</si>
  <si>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</si>
  <si>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</si>
  <si>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</si>
  <si>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</si>
  <si>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</si>
  <si>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</si>
  <si>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</si>
  <si>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</si>
  <si>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</si>
  <si>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</si>
  <si>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</si>
  <si>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</si>
  <si>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</si>
  <si>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</si>
  <si>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</si>
  <si>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</si>
  <si>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</si>
  <si>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</si>
  <si>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</si>
  <si>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</si>
  <si>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</si>
  <si>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</si>
  <si>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</si>
  <si>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</si>
  <si>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</si>
  <si>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</si>
  <si>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</si>
  <si>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</si>
  <si>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</si>
  <si>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</si>
  <si>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</si>
  <si>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</si>
  <si>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</si>
  <si>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</si>
  <si>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</si>
  <si>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</si>
  <si>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</si>
  <si>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</si>
  <si>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</si>
  <si>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</si>
  <si>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</si>
  <si>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</si>
  <si>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</si>
  <si>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</si>
  <si>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</si>
  <si>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</si>
  <si>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</si>
  <si>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</si>
  <si>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</si>
  <si>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</si>
  <si>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</si>
  <si>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</si>
  <si>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</si>
  <si>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</si>
  <si>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</si>
  <si>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</si>
  <si>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</si>
  <si>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</si>
  <si>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</si>
  <si>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</si>
  <si>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</si>
  <si>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</si>
  <si>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</si>
  <si>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</si>
  <si>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</si>
  <si>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</si>
  <si>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</si>
  <si>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</si>
  <si>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</si>
  <si>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</si>
  <si>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</si>
  <si>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</si>
  <si>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</si>
  <si>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</si>
  <si>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</si>
  <si>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</si>
  <si>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</si>
  <si>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</si>
  <si>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</si>
  <si>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</si>
  <si>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</si>
  <si>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</si>
  <si>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</si>
  <si>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</si>
  <si>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</si>
  <si>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</si>
  <si>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</si>
  <si>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</si>
  <si>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</si>
  <si>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</si>
  <si>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</si>
  <si>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</si>
  <si>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</si>
  <si>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</si>
  <si>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</si>
  <si>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</si>
  <si>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</si>
  <si>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</si>
  <si>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</si>
  <si>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</si>
  <si>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</si>
  <si>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</si>
  <si>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</si>
  <si>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</si>
  <si>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</si>
  <si>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</si>
  <si>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</si>
  <si>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</si>
  <si>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</si>
  <si>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</si>
  <si>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</si>
  <si>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</si>
  <si>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</si>
  <si>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</si>
  <si>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</si>
  <si>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</si>
  <si>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</si>
  <si>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</si>
  <si>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</si>
  <si>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</si>
  <si>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</si>
  <si>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</si>
  <si>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</si>
  <si>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</si>
  <si>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</si>
  <si>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</si>
  <si>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</si>
  <si>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</si>
  <si>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</si>
  <si>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</si>
  <si>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</si>
  <si>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</si>
  <si>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</si>
  <si>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</si>
  <si>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</si>
  <si>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</si>
  <si>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</si>
  <si>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</si>
  <si>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</si>
  <si>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</si>
  <si>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</si>
  <si>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</si>
  <si>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</si>
  <si>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</si>
  <si>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</si>
  <si>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</si>
  <si>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</si>
  <si>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</si>
  <si>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</si>
  <si>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</si>
  <si>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</si>
  <si>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</si>
  <si>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</si>
  <si>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</si>
  <si>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</si>
  <si>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</si>
  <si>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</si>
  <si>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</si>
  <si>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</si>
  <si>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</si>
  <si>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</si>
  <si>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</si>
  <si>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</si>
  <si>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</si>
  <si>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</si>
  <si>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</si>
  <si>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</si>
  <si>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</si>
  <si>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</si>
  <si>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</si>
  <si>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</si>
  <si>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</si>
  <si>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</si>
  <si>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</si>
  <si>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</si>
  <si>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</si>
  <si>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</si>
  <si>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</si>
  <si>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</si>
  <si>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</si>
  <si>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</si>
  <si>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</si>
  <si>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</si>
  <si>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</si>
  <si>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</si>
  <si>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</si>
  <si>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</si>
  <si>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</si>
  <si>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</si>
  <si>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</si>
  <si>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</si>
  <si>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</si>
  <si>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</si>
  <si>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</si>
  <si>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</si>
  <si>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</si>
  <si>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</si>
  <si>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</si>
  <si>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</si>
  <si>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</si>
  <si>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</si>
  <si>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</si>
  <si>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</si>
  <si>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</si>
  <si>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</si>
  <si>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</si>
  <si>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</si>
  <si>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</si>
  <si>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</si>
  <si>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</si>
  <si>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</si>
  <si>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</si>
  <si>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</si>
  <si>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</si>
  <si>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</si>
  <si>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</si>
  <si>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</si>
  <si>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</si>
  <si>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</si>
  <si>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</si>
  <si>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</si>
  <si>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</si>
  <si>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</si>
  <si>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</si>
  <si>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</si>
  <si>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</si>
  <si>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</si>
  <si>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</si>
  <si>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</si>
  <si>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</si>
  <si>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</si>
  <si>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</si>
  <si>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</si>
  <si>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</si>
  <si>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</si>
  <si>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</si>
  <si>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</si>
  <si>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</si>
  <si>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</si>
  <si>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</si>
  <si>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</si>
  <si>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</si>
  <si>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</si>
  <si>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</si>
  <si>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</si>
  <si>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</si>
  <si>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</si>
  <si>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</si>
  <si>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40 min </t>
  </si>
  <si>
    <t xml:space="preserve">NO PCM </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</si>
  <si>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</si>
  <si>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</si>
  <si>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</si>
  <si>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</si>
  <si>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</si>
  <si>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</si>
  <si>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</si>
  <si>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</si>
  <si>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</si>
  <si>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</si>
  <si>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</si>
  <si>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</si>
  <si>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30 min</t>
  </si>
  <si>
    <t>PCM-20251209-00000302</t>
  </si>
  <si>
    <t>ETA 35 KM</t>
  </si>
  <si>
    <t>PCM-20251209-00000683</t>
  </si>
  <si>
    <t>Restored by PG</t>
  </si>
  <si>
    <t>PCM-20251209-00000838</t>
  </si>
  <si>
    <t xml:space="preserve">ETA 70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</si>
  <si>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</si>
  <si>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</si>
  <si>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</si>
  <si>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</si>
  <si>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</si>
  <si>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</si>
  <si>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</si>
  <si>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</si>
  <si>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PCM-20251209-00000861</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</si>
  <si>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</si>
  <si>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</si>
  <si>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</si>
  <si>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</si>
  <si>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</si>
  <si>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</si>
  <si>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</si>
  <si>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</si>
  <si>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</si>
  <si>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</si>
  <si>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</si>
  <si>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</si>
  <si>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</si>
  <si>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</si>
  <si>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30 mins</t>
  </si>
  <si>
    <t>EM Team on The Way ETA 30 mins</t>
  </si>
  <si>
    <t>TT-20251209-00197</t>
  </si>
  <si>
    <t>Team at site TS</t>
  </si>
  <si>
    <t>PCM-20251209-00000828</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</si>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</sst>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337.44401458333596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3.6190509264997672E-2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46000.392440509262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46000.392440509262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46000.392440509262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46000.392440509262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46000.392440509262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46000.392440509262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46000.392440509262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46000.392440509262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46000.392440509262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46000.392440509262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46000.392440509262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46000.392440509262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46000.392440509262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46000.392440509262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46000.392440509262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46000.392440509262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46000.392440509262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46000.392440509262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46000.392440509262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46000.392440509262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46000.392440509262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46000.392440509262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46000.392440509262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46000.392440509262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46000.392440509262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46000.392440509262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46000.392440509262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46000.392440509262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46000.392440509262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46000.392440509262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46000.392440509262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46000.392440509262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46000.392440509262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46000.392440509262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46000.392440509262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46000.392440509262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46000.392440509262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46000.392440509262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46000.392440509262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46000.392440509262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46000.392440509262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46000.392440509262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46000.392440509262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46000.392440509262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46000.392440509262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46000.392440509262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46000.392440509262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46000.392440509262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46000.392440509262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46000.392440509262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46000.392440509262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46000.392440509262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46000.392440509262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46000.392440509262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46000.392440509262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46000.392440509262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46000.392440509262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46000.392440509262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46000.392440509262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46000.392440509262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46000.392440509262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46000.392440509262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46000.392440509262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46000.392440509262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46000.392440509262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46000.392440509262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46000.392440509262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46000.392440509262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46000.392440509262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46000.392440509262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46000.392440509262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46000.392440509262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46000.392440509262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46000.392440509262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46000.392440509262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46000.392440509262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46000.392440509262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46000.392440509262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46000.392440509262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46000.392440509262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46000.392440509262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46000.392440509262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46000.392440509262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46000.392440509262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46000.392440509262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46000.392440509262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46000.392440509262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46000.392440509262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46000.392440509262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46000.392440509262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46000.392440509262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46000.392440509262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46000.392440509262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46000.392440509262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46000.392440509262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46000.392440509262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46000.392440509262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46000.392440509262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46000.392440509262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46000.392440509262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46000.392440509262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46000.392440509262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46000.392440509262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46000.392440509262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46000.392440509262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46000.392440509262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46000.392440509262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46000.392440509262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46000.392440509262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46000.392440509262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46000.392440509262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46000.392440509262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46000.392440509262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46000.392440509262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46000.392440509262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46000.392440509262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46000.392440509262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46000.392440509262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46000.392440509262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46000.392440509262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46000.392440509262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46000.392440509262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46000.392440509262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46000.392440509262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46000.392440509262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46000.392440509262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46000.392440509262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46000.392440509262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46000.392440509262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46000.392440509262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46000.392440509262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46000.392440509262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46000.392440509262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46000.392440509262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46000.392440509262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46000.392440509262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46000.392440509262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46000.392440509262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46000.392440509262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46000.392440509262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46000.392440509262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46000.392440509262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46000.392440509262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46000.392440509262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46000.392440509262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46000.392440509262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46000.392440509262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46000.392440509262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46000.392440509262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46000.392440509262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46000.392440509262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46000.392440509262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46000.392440509262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46000.392440509262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46000.392440509262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46000.392440509262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46000.392440509262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46000.392440509262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46000.392440509262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46000.392440509262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46000.392440509262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46000.392440509262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46000.392440509262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46000.392440509262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46000.392440509262</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7A81BCCA-CE73-4E85-9198-6BFD8ACEA319}"/>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175.39260254630062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16.005021527780627</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3.0370585648197448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0.56854004629713017</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0.27034560185711598</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9.847060185711598E-2</v>
      </c>
      <c r="H8" s="97">
        <v>46000.288819444446</v>
      </c>
      <c r="I8" s="18" t="str">
        <f>IFERROR(VLOOKUP(D8,DB!A:F,6,0),"")</f>
        <v>SCECO</v>
      </c>
      <c r="J8" s="18" t="str">
        <f>IFERROR(VLOOKUP(D8,DB!A:G,7,0),"")</f>
        <v>Dead</v>
      </c>
      <c r="K8" s="19" t="s">
        <v>39128</v>
      </c>
      <c r="L8" s="18" t="str">
        <f>IFERROR(VLOOKUP(D8,DB!A:I,9,0),"")</f>
        <v>Latis</v>
      </c>
    </row>
    <row r="9" spans="1:12" ht="31.5" customHeight="1">
      <c r="A9" s="96" t="s">
        <v>39129</v>
      </c>
      <c r="B9" s="18" t="str">
        <f>IFERROR(VLOOKUP(D9,DB!A:K,11,0),"")</f>
        <v>R2</v>
      </c>
      <c r="C9" s="18">
        <v>2</v>
      </c>
      <c r="D9" s="18" t="s">
        <v>24611</v>
      </c>
      <c r="E9" s="81" t="s">
        <v>39106</v>
      </c>
      <c r="F9" s="97">
        <v>46000.368263888886</v>
      </c>
      <c r="G9" s="98">
        <f ca="1">IFERROR(NOW()-F9,"-")</f>
        <v>2.4176620376238134E-2</v>
      </c>
      <c r="H9" s="97">
        <v>46000.362013888887</v>
      </c>
      <c r="I9" s="18" t="str">
        <f>IFERROR(VLOOKUP(D9,DB!A:F,6,0),"")</f>
        <v>SCECO</v>
      </c>
      <c r="J9" s="18" t="str">
        <f>IFERROR(VLOOKUP(D9,DB!A:G,7,0),"")</f>
        <v>Dead</v>
      </c>
      <c r="K9" s="19" t="s">
        <v>39130</v>
      </c>
      <c r="L9" s="18" t="str">
        <f>IFERROR(VLOOKUP(D9,DB!A:I,9,0),"")</f>
        <v>Latis</v>
      </c>
    </row>
    <row r="10" spans="1:12" ht="31.5" customHeight="1">
      <c r="A10" s="96"/>
      <c r="B10" s="18" t="str">
        <f>IFERROR(VLOOKUP(D10,DB!A:K,11,0),"")</f>
        <v/>
      </c>
      <c r="C10" s="18"/>
      <c r="D10" s="18"/>
      <c r="E10" s="81"/>
      <c r="F10" s="97"/>
      <c r="G10" s="98">
        <f ca="1">IFERROR(NOW()-F10,"-")</f>
        <v>46000.392440509262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46000.392440509262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46000.392440509262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46000.392440509262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46000.392440509262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46000.392440509262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46000.392440509262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46000.392440509262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46000.392440509262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46000.392440509262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46000.392440509262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46000.392440509262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46000.392440509262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46000.392440509262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46000.392440509262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46000.392440509262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46000.392440509262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46000.392440509262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46000.392440509262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46000.392440509262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46000.392440509262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46000.392440509262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46000.392440509262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46000.392440509262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46000.392440509262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46000.392440509262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46000.392440509262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46000.392440509262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46000.392440509262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46000.392440509262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46000.392440509262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46000.392440509262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46000.392440509262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46000.392440509262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46000.392440509262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46000.392440509262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46000.392440509262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46000.392440509262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46000.392440509262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46000.392440509262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46000.392440509262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46000.392440509262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46000.392440509262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46000.392440509262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46000.392440509262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46000.392440509262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46000.392440509262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46000.392440509262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46000.392440509262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46000.392440509262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46000.392440509262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46000.392440509262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46000.392440509262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46000.392440509262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46000.392440509262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46000.392440509262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46000.392440509262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46000.392440509262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46000.392440509262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46000.392440509262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46000.392440509262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46000.392440509262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46000.392440509262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46000.392440509262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46000.392440509262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46000.392440509262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46000.392440509262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46000.392440509262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46000.392440509262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46000.392440509262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46000.392440509262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46000.392440509262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46000.392440509262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46000.392440509262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46000.392440509262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46000.392440509262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46000.392440509262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46000.392440509262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46000.392440509262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46000.392440509262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46000.392440509262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46000.392440509262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46000.392440509262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46000.392440509262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46000.392440509262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46000.392440509262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46000.392440509262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46000.392440509262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46000.392440509262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46000.392440509262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46000.392440509262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46000.392440509262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46000.392440509262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46000.392440509262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46000.392440509262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46000.392440509262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46000.392440509262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46000.392440509262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46000.392440509262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46000.392440509262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46000.392440509262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46000.392440509262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46000.392440509262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46000.392440509262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46000.392440509262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46000.392440509262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46000.392440509262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46000.392440509262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46000.392440509262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46000.392440509262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46000.392440509262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46000.392440509262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46000.392440509262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46000.392440509262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46000.392440509262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46000.392440509262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46000.392440509262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46000.392440509262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46000.392440509262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46000.392440509262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46000.392440509262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46000.392440509262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46000.392440509262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46000.392440509262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46000.392440509262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46000.392440509262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46000.392440509262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46000.392440509262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46000.392440509262</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46000.392440509262</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46000.392440509262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46000.392440509262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46000.392440509262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46000.392440509262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46000.392440509262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46000.392440509262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46000.392440509262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46000.392440509262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46000.392440509262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46000.392440509262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46000.392440509262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46000.392440509262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46000.392440509262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46000.392440509262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46000.392440509262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46000.392440509262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46000.392440509262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46000.392440509262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46000.392440509262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46000.392440509262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46000.392440509262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46000.392440509262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46000.392440509262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46000.392440509262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46000.392440509262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46000.392440509262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46000.392440509262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46000.392440509262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46000.392440509262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46000.392440509262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46000.392440509262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46000.392440509262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46000.392440509262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46000.392440509262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46000.392440509262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46000.392440509262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46000.392440509262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46000.392440509262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46000.392440509262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46000.392440509262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46000.392440509262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46000.392440509262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46000.392440509262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46000.392440509262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46000.392440509262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46000.392440509262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46000.392440509262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46000.392440509262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46000.392440509262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46000.392440509262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46000.392440509262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46000.392440509262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46000.392440509262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46000.392440509262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46000.392440509262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46000.392440509262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46000.392440509262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46000.392440509262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46000.392440509262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46000.392440509262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46000.392440509262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46000.392440509262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46000.392440509262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46000.392440509262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46000.392440509262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46000.392440509262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46000.392440509262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46000.392440509262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46000.392440509262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46000.392440509262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46000.392440509262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46000.392440509262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46000.392440509262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46000.392440509262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46000.392440509262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46000.392440509262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46000.392440509262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46000.392440509262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46000.392440509262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46000.392440509262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46000.392440509262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46000.392440509262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46000.392440509262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46000.392440509262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46000.392440509262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46000.392440509262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46000.392440509262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46000.392440509262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46000.392440509262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46000.392440509262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46000.392440509262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46000.392440509262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46000.392440509262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46000.392440509262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46000.392440509262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46000.392440509262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46000.392440509262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46000.392440509262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46000.392440509262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46000.392440509262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46000.392440509262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46000.392440509262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46000.392440509262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46000.392440509262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46000.392440509262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46000.392440509262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46000.392440509262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46000.392440509262</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46000.392440509262</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46000.392440509262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46000.392440509262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46000.392440509262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46000.392440509262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46000.392440509262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46000.392440509262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46000.392440509262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46000.392440509262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46000.392440509262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46000.392440509262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46000.392440509262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46000.392440509262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46000.392440509262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46000.392440509262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46000.392440509262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46000.392440509262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46000.392440509262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46000.392440509262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46000.392440509262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46000.392440509262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46000.392440509262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46000.392440509262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46000.392440509262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46000.392440509262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46000.392440509262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46000.392440509262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46000.392440509262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46000.392440509262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46000.392440509262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46000.392440509262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46000.392440509262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46000.392440509262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46000.392440509262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46000.392440509262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46000.392440509262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46000.392440509262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46000.392440509262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46000.392440509262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46000.392440509262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46000.392440509262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46000.392440509262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46000.392440509262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46000.392440509262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46000.392440509262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46000.392440509262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46000.392440509262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46000.392440509262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46000.392440509262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46000.392440509262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46000.392440509262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46000.392440509262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46000.392440509262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46000.392440509262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46000.392440509262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46000.392440509262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46000.392440509262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46000.392440509262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46000.392440509262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46000.392440509262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46000.392440509262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46000.392440509262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46000.392440509262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46000.392440509262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46000.392440509262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46000.392440509262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46000.392440509262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46000.392440509262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46000.392440509262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46000.392440509262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46000.392440509262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46000.392440509262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46000.392440509262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46000.392440509262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46000.392440509262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46000.392440509262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46000.392440509262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46000.392440509262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46000.392440509262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46000.392440509262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46000.392440509262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46000.392440509262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46000.392440509262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46000.392440509262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46000.392440509262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46000.392440509262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46000.392440509262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46000.392440509262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46000.392440509262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46000.392440509262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46000.392440509262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46000.392440509262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46000.392440509262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46000.392440509262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46000.392440509262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46000.392440509262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46000.392440509262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46000.392440509262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46000.392440509262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46000.392440509262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46000.392440509262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46000.392440509262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46000.392440509262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46000.392440509262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46000.392440509262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46000.392440509262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46000.392440509262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46000.392440509262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46000.392440509262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46000.392440509262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46000.392440509262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46000.392440509262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46000.392440509262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46000.392440509262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46000.392440509262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46000.392440509262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46000.392440509262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46000.392440509262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46000.392440509262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46000.392440509262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46000.392440509262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46000.392440509262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46000.392440509262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46000.392440509262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46000.392440509262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46000.392440509262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46000.392440509262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46000.392440509262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46000.392440509262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46000.392440509262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46000.392440509262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46000.392440509262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46000.392440509262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46000.392440509262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46000.392440509262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46000.392440509262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46000.392440509262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46000.392440509262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46000.392440509262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46000.392440509262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46000.392440509262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46000.392440509262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46000.392440509262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46000.392440509262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46000.392440509262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46000.392440509262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46000.392440509262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46000.392440509262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46000.392440509262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46000.392440509262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46000.392440509262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46000.392440509262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46000.392440509262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46000.392440509262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46000.392440509262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46000.392440509262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46000.392440509262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46000.392440509262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46000.392440509262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46000.392440509262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46000.392440509262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46000.392440509262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46000.392440509262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46000.392440509262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46000.392440509262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46000.392440509262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46000.392440509262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46000.392440509262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46000.392440509262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46000.392440509262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46000.392440509262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46000.392440509262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46000.392440509262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46000.392440509262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46000.392440509262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46000.392440509262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46000.392440509262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46000.392440509262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46000.392440509262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46000.392440509262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46000.392440509262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46000.392440509262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46000.392440509262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46000.392440509262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46000.392440509262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46000.392440509262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46000.392440509262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46000.392440509262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46000.392440509262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46000.392440509262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46000.392440509262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46000.392440509262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46000.392440509262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46000.392440509262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46000.392440509262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46000.392440509262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46000.392440509262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46000.392440509262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46000.392440509262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46000.392440509262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46000.392440509262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46000.392440509262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46000.392440509262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46000.392440509262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46000.392440509262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46000.392440509262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46000.392440509262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46000.392440509262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46000.392440509262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46000.392440509262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46000.392440509262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46000.392440509262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46000.392440509262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46000.392440509262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46000.392440509262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46000.392440509262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46000.392440509262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46000.392440509262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46000.392440509262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46000.392440509262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46000.392440509262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46000.392440509262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46000.392440509262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46000.392440509262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46000.392440509262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46000.392440509262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46000.392440509262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46000.392440509262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46000.392440509262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46000.392440509262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46000.392440509262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46000.392440509262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46000.392440509262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46000.392440509262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46000.392440509262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46000.392440509262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46000.392440509262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46000.392440509262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46000.392440509262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46000.392440509262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46000.392440509262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46000.392440509262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46000.392440509262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46000.392440509262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46000.392440509262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46000.392440509262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46000.392440509262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46000.392440509262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46000.392440509262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46000.392440509262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46000.392440509262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46000.392440509262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46000.392440509262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46000.392440509262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46000.392440509262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46000.392440509262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46000.392440509262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46000.392440509262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46000.392440509262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46000.392440509262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46000.392440509262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46000.392440509262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46000.392440509262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46000.392440509262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46000.392440509262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46000.392440509262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46000.392440509262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46000.392440509262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46000.392440509262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46000.392440509262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46000.392440509262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46000.392440509262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46000.392440509262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46000.392440509262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46000.392440509262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46000.392440509262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46000.392440509262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46000.392440509262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46000.392440509262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46000.392440509262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46000.392440509262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46000.392440509262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46000.392440509262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46000.392440509262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46000.392440509262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46000.392440509262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46000.392440509262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46000.392440509262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46000.392440509262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46000.392440509262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46000.392440509262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46000.392440509262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46000.392440509262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46000.392440509262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46000.392440509262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46000.392440509262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46000.392440509262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46000.392440509262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46000.392440509262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46000.392440509262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46000.392440509262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46000.392440509262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46000.392440509262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46000.392440509262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46000.392440509262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46000.392440509262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46000.392440509262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46000.392440509262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46000.392440509262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46000.392440509262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46000.392440509262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46000.392440509262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46000.392440509262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46000.392440509262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46000.392440509262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46000.392440509262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46000.392440509262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46000.392440509262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46000.392440509262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46000.392440509262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46000.392440509262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46000.392440509262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46000.392440509262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46000.392440509262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46000.392440509262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46000.392440509262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46000.392440509262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46000.392440509262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46000.392440509262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46000.392440509262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46000.392440509262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46000.392440509262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46000.392440509262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46000.392440509262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46000.392440509262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46000.392440509262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46000.392440509262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46000.392440509262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46000.392440509262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46000.392440509262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46000.392440509262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46000.392440509262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46000.392440509262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46000.392440509262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46000.392440509262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46000.392440509262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46000.392440509262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46000.392440509262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46000.392440509262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46000.392440509262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46000.392440509262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46000.392440509262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46000.392440509262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46000.392440509262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46000.392440509262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46000.392440509262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46000.392440509262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46000.392440509262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46000.392440509262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46000.392440509262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46000.392440509262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46000.392440509262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46000.392440509262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46000.392440509262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46000.392440509262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46000.392440509262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46000.392440509262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46000.392440509262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46000.392440509262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46000.392440509262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46000.392440509262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46000.392440509262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46000.392440509262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46000.392440509262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46000.392440509262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46000.392440509262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46000.392440509262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46000.392440509262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46000.392440509262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46000.392440509262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46000.392440509262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46000.392440509262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46000.392440509262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46000.392440509262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46000.392440509262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46000.392440509262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46000.392440509262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46000.392440509262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46000.392440509262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46000.392440509262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46000.392440509262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46000.392440509262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46000.392440509262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46000.392440509262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46000.392440509262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46000.392440509262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46000.392440509262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46000.392440509262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46000.392440509262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46000.392440509262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46000.392440509262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46000.392440509262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46000.392440509262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46000.392440509262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46000.392440509262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46000.392440509262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46000.392440509262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46000.392440509262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46000.392440509262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46000.392440509262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46000.392440509262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46000.392440509262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46000.392440509262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46000.392440509262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46000.392440509262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46000.392440509262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46000.392440509262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46000.392440509262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46000.392440509262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46000.392440509262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46000.392440509262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46000.392440509262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46000.392440509262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46000.392440509262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46000.392440509262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46000.392440509262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46000.392440509262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46000.392440509262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46000.392440509262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46000.392440509262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46000.392440509262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46000.392440509262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46000.392440509262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46000.392440509262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46000.392440509262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46000.392440509262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46000.392440509262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46000.392440509262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46000.392440509262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46000.392440509262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46000.392440509262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46000.392440509262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46000.392440509262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46000.392440509262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46000.392440509262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46000.392440509262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46000.392440509262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46000.392440509262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46000.392440509262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46000.392440509262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46000.392440509262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46000.392440509262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46000.392440509262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46000.392440509262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46000.392440509262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46000.392440509262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46000.392440509262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46000.392440509262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46000.392440509262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46000.392440509262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46000.392440509262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46000.392440509262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46000.392440509262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46000.392440509262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46000.392440509262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46000.392440509262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46000.392440509262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46000.392440509262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46000.392440509262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46000.392440509262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46000.392440509262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46000.392440509262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46000.392440509262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46000.392440509262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46000.392440509262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46000.392440509262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46000.392440509262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46000.392440509262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46000.392440509262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46000.392440509262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46000.392440509262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46000.392440509262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46000.392440509262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46000.392440509262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46000.392440509262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46000.392440509262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46000.392440509262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46000.392440509262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46000.392440509262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46000.392440509262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46000.392440509262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46000.392440509262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46000.392440509262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46000.392440509262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46000.392440509262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46000.392440509262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46000.392440509262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46000.392440509262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46000.392440509262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46000.392440509262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46000.392440509262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46000.392440509262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46000.392440509262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46000.392440509262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46000.392440509262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46000.392440509262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46000.392440509262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46000.392440509262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46000.392440509262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46000.392440509262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46000.392440509262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46000.392440509262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46000.392440509262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46000.392440509262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46000.392440509262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46000.392440509262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46000.392440509262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46000.392440509262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46000.392440509262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46000.392440509262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46000.392440509262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46000.392440509262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46000.392440509262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46000.392440509262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46000.392440509262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46000.392440509262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46000.392440509262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46000.392440509262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46000.392440509262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46000.392440509262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46000.392440509262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46000.392440509262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46000.392440509262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46000.392440509262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46000.392440509262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46000.392440509262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46000.392440509262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46000.392440509262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46000.392440509262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46000.392440509262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46000.392440509262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46000.392440509262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46000.392440509262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46000.392440509262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46000.392440509262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46000.392440509262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46000.392440509262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46000.392440509262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46000.392440509262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46000.392440509262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46000.392440509262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46000.392440509262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46000.392440509262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46000.392440509262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46000.392440509262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46000.392440509262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46000.392440509262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46000.392440509262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46000.392440509262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46000.392440509262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46000.392440509262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46000.392440509262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46000.392440509262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46000.392440509262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46000.392440509262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46000.392440509262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46000.392440509262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46000.392440509262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46000.392440509262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46000.392440509262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46000.392440509262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46000.392440509262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46000.392440509262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46000.392440509262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46000.392440509262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46000.392440509262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46000.392440509262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46000.392440509262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46000.392440509262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46000.392440509262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46000.392440509262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46000.392440509262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46000.392440509262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46000.392440509262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46000.392440509262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46000.392440509262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46000.392440509262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46000.392440509262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46000.392440509262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46000.392440509262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46000.392440509262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46000.392440509262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46000.392440509262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46000.392440509262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46000.392440509262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46000.392440509262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46000.392440509262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46000.392440509262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46000.392440509262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46000.392440509262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46000.392440509262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46000.392440509262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46000.392440509262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46000.392440509262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46000.392440509262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46000.392440509262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46000.392440509262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46000.392440509262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46000.392440509262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46000.392440509262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46000.392440509262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46000.392440509262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46000.392440509262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46000.392440509262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46000.392440509262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46000.392440509262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46000.392440509262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46000.392440509262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46000.392440509262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46000.392440509262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46000.392440509262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46000.392440509262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46000.392440509262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46000.392440509262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46000.392440509262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46000.392440509262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46000.392440509262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46000.392440509262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46000.392440509262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46000.392440509262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46000.392440509262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46000.392440509262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46000.392440509262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46000.392440509262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46000.392440509262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46000.392440509262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46000.392440509262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46000.392440509262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46000.392440509262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46000.392440509262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46000.392440509262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46000.392440509262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46000.392440509262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46000.392440509262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46000.392440509262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46000.392440509262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46000.392440509262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46000.392440509262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46000.392440509262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46000.392440509262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46000.392440509262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46000.392440509262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46000.392440509262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46000.392440509262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46000.392440509262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46000.392440509262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46000.392440509262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46000.392440509262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46000.392440509262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46000.392440509262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46000.392440509262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46000.392440509262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46000.392440509262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46000.392440509262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46000.392440509262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46000.392440509262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46000.392440509262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46000.392440509262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46000.392440509262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46000.392440509262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46000.392440509262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46000.392440509262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46000.392440509262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46000.392440509262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46000.392440509262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46000.392440509262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46000.392440509262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46000.392440509262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46000.392440509262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46000.392440509262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46000.392440509262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46000.392440509262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46000.392440509262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46000.392440509262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46000.392440509262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46000.392440509262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46000.392440509262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46000.392440509262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46000.392440509262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46000.392440509262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46000.392440509262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46000.392440509262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46000.392440509262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46000.392440509262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46000.392440509262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46000.392440509262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46000.392440509262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46000.392440509262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46000.392440509262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46000.392440509262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46000.392440509262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46000.392440509262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46000.392440509262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46000.392440509262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46000.392440509262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46000.392440509262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46000.392440509262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46000.392440509262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46000.392440509262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46000.392440509262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46000.392440509262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46000.392440509262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46000.392440509262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46000.392440509262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46000.392440509262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46000.392440509262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46000.392440509262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46000.392440509262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46000.392440509262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46000.392440509262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46000.392440509262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46000.392440509262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46000.392440509262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46000.392440509262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46000.392440509262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46000.392440509262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46000.392440509262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46000.392440509262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46000.392440509262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46000.392440509262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46000.392440509262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46000.392440509262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46000.392440509262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46000.392440509262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46000.392440509262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46000.392440509262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46000.392440509262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46000.392440509262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46000.392440509262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46000.392440509262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46000.392440509262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46000.392440509262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46000.392440509262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46000.392440509262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46000.392440509262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46000.392440509262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46000.392440509262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46000.392440509262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46000.392440509262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46000.392440509262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46000.392440509262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46000.392440509262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46000.392440509262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46000.392440509262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46000.392440509262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46000.392440509262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46000.392440509262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46000.392440509262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46000.392440509262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46000.392440509262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46000.392440509262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46000.392440509262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46000.392440509262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46000.392440509262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46000.392440509262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46000.392440509262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46000.392440509262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46000.392440509262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46000.392440509262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46000.392440509262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46000.392440509262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46000.392440509262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46000.392440509262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46000.392440509262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46000.392440509262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46000.392440509262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46000.392440509262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46000.392440509262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46000.392440509262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46000.392440509262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46000.392440509262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46000.392440509262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46000.392440509262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46000.392440509262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46000.392440509262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46000.392440509262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46000.392440509262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46000.392440509262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46000.392440509262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46000.392440509262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46000.392440509262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46000.392440509262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46000.392440509262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46000.392440509262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46000.392440509262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46000.392440509262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46000.392440509262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46000.392440509262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46000.392440509262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46000.392440509262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46000.392440509262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46000.392440509262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46000.392440509262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46000.392440509262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46000.392440509262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46000.392440509262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46000.392440509262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46000.392440509262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46000.392440509262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46000.392440509262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46000.392440509262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46000.392440509262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46000.392440509262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46000.392440509262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46000.392440509262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46000.392440509262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46000.392440509262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46000.392440509262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46000.392440509262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46000.392440509262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46000.392440509262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46000.392440509262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46000.392440509262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46000.392440509262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46000.392440509262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46000.392440509262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46000.392440509262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46000.392440509262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46000.392440509262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46000.392440509262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46000.392440509262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46000.392440509262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46000.392440509262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46000.392440509262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46000.392440509262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46000.392440509262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46000.392440509262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46000.392440509262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46000.392440509262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46000.392440509262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46000.392440509262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46000.392440509262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46000.392440509262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46000.392440509262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46000.392440509262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46000.392440509262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46000.392440509262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46000.392440509262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46000.392440509262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46000.392440509262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46000.392440509262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46000.392440509262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46000.392440509262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46000.392440509262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46000.392440509262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46000.392440509262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46000.392440509262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46000.392440509262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46000.392440509262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46000.392440509262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46000.392440509262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46000.392440509262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46000.392440509262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46000.392440509262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46000.392440509262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46000.392440509262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46000.392440509262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46000.392440509262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46000.392440509262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46000.392440509262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296.91172291666589</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4" ca="1" si="0">IFERROR(NOW()-F3,"")</f>
        <v>1.598296990741801</v>
      </c>
      <c r="H3" s="91">
        <v>45998.664027777777</v>
      </c>
      <c r="I3" s="107" t="str">
        <f>IFERROR(VLOOKUP(D3,DB!A:F,6,0),"")</f>
        <v>SCECO</v>
      </c>
      <c r="J3" s="107" t="str">
        <f>IFERROR(VLOOKUP(D3,DB!A:G,7,0),"")</f>
        <v>Vandalized</v>
      </c>
      <c r="K3" s="93" t="s">
        <v>39134</v>
      </c>
      <c r="L3" s="87" t="str">
        <f>IFERROR(VLOOKUP(D3,DB!A:I,9,0),"")</f>
        <v>Latis</v>
      </c>
    </row>
    <row r="4" spans="1:16" ht="30.75">
      <c r="A4" s="107" t="s">
        <v>39135</v>
      </c>
      <c r="B4" s="107" t="str">
        <f>IFERROR(VLOOKUP(D4,DB!A:K,11,0),"")</f>
        <v>R4</v>
      </c>
      <c r="C4" s="89">
        <v>3</v>
      </c>
      <c r="D4" s="87" t="s">
        <v>36247</v>
      </c>
      <c r="E4" s="90" t="s">
        <v>39106</v>
      </c>
      <c r="F4" s="91"/>
      <c r="G4" s="92">
        <f t="shared" ca="1" si="0"/>
        <v>46000.392440509262</v>
      </c>
      <c r="H4" s="91">
        <v>45999.038888888892</v>
      </c>
      <c r="I4" s="107" t="str">
        <f>IFERROR(VLOOKUP(D4,DB!A:F,6,0),"")</f>
        <v>SCECO</v>
      </c>
      <c r="J4" s="107" t="str">
        <f>IFERROR(VLOOKUP(D4,DB!A:G,7,0),"")</f>
        <v>Dead</v>
      </c>
      <c r="K4" s="93" t="s">
        <v>39136</v>
      </c>
      <c r="L4" s="87" t="str">
        <f>IFERROR(VLOOKUP(D4,DB!A:I,9,0),"")</f>
        <v>Latis</v>
      </c>
    </row>
    <row r="5" spans="1:16" ht="15" customHeight="1">
      <c r="A5" s="107" t="s">
        <v>39137</v>
      </c>
      <c r="B5" s="107" t="str">
        <f>IFERROR(VLOOKUP(D5,DB!A:K,11,0),"")</f>
        <v>R4</v>
      </c>
      <c r="C5" s="89">
        <v>1</v>
      </c>
      <c r="D5" s="87" t="s">
        <v>36495</v>
      </c>
      <c r="E5" s="90" t="s">
        <v>39106</v>
      </c>
      <c r="F5" s="91">
        <v>46000.318229166667</v>
      </c>
      <c r="G5" s="92">
        <f t="shared" ref="G5:G66" ca="1" si="1">IFERROR(NOW()-F5,"")</f>
        <v>7.4211342594935559E-2</v>
      </c>
      <c r="H5" s="91">
        <v>46000.312569444446</v>
      </c>
      <c r="I5" s="107" t="str">
        <f>IFERROR(VLOOKUP(D5,DB!A:F,6,0),"")</f>
        <v>Generator-SG</v>
      </c>
      <c r="J5" s="107" t="str">
        <f>IFERROR(VLOOKUP(D5,DB!A:G,7,0),"")</f>
        <v>No BB Shifted</v>
      </c>
      <c r="K5" s="93" t="s">
        <v>39138</v>
      </c>
      <c r="L5" s="87" t="str">
        <f>IFERROR(VLOOKUP(D5,DB!A:I,9,0),"")</f>
        <v>Latis</v>
      </c>
    </row>
    <row r="6" spans="1:16" ht="15" customHeight="1">
      <c r="A6" s="107" t="s">
        <v>39139</v>
      </c>
      <c r="B6" s="107" t="str">
        <f>IFERROR(VLOOKUP(D6,DB!A:K,11,0),"")</f>
        <v>R4</v>
      </c>
      <c r="C6" s="89">
        <v>1</v>
      </c>
      <c r="D6" s="87" t="s">
        <v>28260</v>
      </c>
      <c r="E6" s="90" t="s">
        <v>39109</v>
      </c>
      <c r="F6" s="91">
        <v>46000.375914351855</v>
      </c>
      <c r="G6" s="92">
        <f t="shared" ca="1" si="1"/>
        <v>1.6526157407497521E-2</v>
      </c>
      <c r="H6" s="91">
        <v>46000.370173611111</v>
      </c>
      <c r="I6" s="107" t="str">
        <f>IFERROR(VLOOKUP(D6,DB!A:F,6,0),"")</f>
        <v>SCECO</v>
      </c>
      <c r="J6" s="107" t="str">
        <f>IFERROR(VLOOKUP(D6,DB!A:G,7,0),"")</f>
        <v>Good</v>
      </c>
      <c r="K6" s="93" t="s">
        <v>39140</v>
      </c>
      <c r="L6" s="87" t="str">
        <f>IFERROR(VLOOKUP(D6,DB!A:I,9,0),"")</f>
        <v>Latis</v>
      </c>
    </row>
    <row r="7" spans="1:16" ht="15" customHeight="1">
      <c r="A7" s="107"/>
      <c r="B7" s="107" t="str">
        <f>IFERROR(VLOOKUP(D7,DB!A:K,11,0),"")</f>
        <v/>
      </c>
      <c r="C7" s="89"/>
      <c r="D7" s="87"/>
      <c r="E7" s="90"/>
      <c r="F7" s="91"/>
      <c r="G7" s="92">
        <f t="shared" ca="1" si="1"/>
        <v>46000.392440509262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46000.392440509262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46000.392440509262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46000.392440509262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46000.392440509262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46000.392440509262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46000.392440509262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46000.392440509262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46000.392440509262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46000.392440509262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46000.392440509262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46000.392440509262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46000.392440509262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46000.392440509262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46000.392440509262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46000.392440509262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46000.392440509262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46000.392440509262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46000.392440509262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46000.392440509262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46000.392440509262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46000.392440509262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46000.392440509262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46000.392440509262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46000.392440509262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46000.392440509262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46000.392440509262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46000.392440509262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46000.392440509262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46000.392440509262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46000.392440509262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46000.392440509262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46000.392440509262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46000.392440509262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46000.392440509262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46000.392440509262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46000.392440509262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46000.392440509262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46000.392440509262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46000.392440509262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46000.392440509262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46000.392440509262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46000.392440509262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46000.392440509262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46000.392440509262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46000.392440509262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46000.392440509262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46000.392440509262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46000.392440509262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46000.392440509262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46000.392440509262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46000.392440509262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46000.392440509262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46000.392440509262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46000.392440509262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46000.392440509262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46000.392440509262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46000.392440509262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46000.392440509262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46000.392440509262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46000.392440509262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46000.392440509262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46000.392440509262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46000.392440509262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46000.392440509262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46000.392440509262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46000.392440509262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46000.392440509262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46000.392440509262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46000.392440509262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46000.392440509262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46000.392440509262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46000.392440509262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46000.392440509262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46000.392440509262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46000.392440509262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46000.392440509262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46000.392440509262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46000.392440509262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46000.392440509262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46000.392440509262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46000.392440509262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46000.392440509262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46000.392440509262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46000.392440509262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46000.392440509262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46000.392440509262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46000.392440509262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46000.392440509262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46000.392440509262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46000.392440509262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46000.392440509262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46000.392440509262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46000.392440509262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46000.392440509262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46000.392440509262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46000.392440509262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46000.392440509262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46000.392440509262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46000.392440509262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46000.392440509262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46000.392440509262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46000.392440509262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46000.392440509262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46000.392440509262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46000.392440509262</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39141</v>
      </c>
      <c r="B2" s="37" t="str">
        <f>IFERROR(VLOOKUP(D2,DB!A:K,11,0),"")</f>
        <v>R5</v>
      </c>
      <c r="C2" s="37">
        <v>3</v>
      </c>
      <c r="D2" s="100" t="s">
        <v>36085</v>
      </c>
      <c r="E2" s="37" t="s">
        <v>39106</v>
      </c>
      <c r="F2" s="38">
        <v>45891.832060185188</v>
      </c>
      <c r="G2" s="102">
        <f ca="1">IFERROR(NOW()-F2,"")</f>
        <v>108.56038032407378</v>
      </c>
      <c r="H2" s="38">
        <v>45891.790393518517</v>
      </c>
      <c r="I2" s="37" t="str">
        <f>IFERROR(VLOOKUP(D2,DB!A:F,6,0),"")</f>
        <v>Generator-SG</v>
      </c>
      <c r="J2" s="37" t="str">
        <f>IFERROR(VLOOKUP(D2,DB!A:G,7,0),"")</f>
        <v>Vandalized</v>
      </c>
      <c r="K2" s="37" t="s">
        <v>39142</v>
      </c>
      <c r="L2" s="37" t="str">
        <f>IFERROR(VLOOKUP(D2,DB!A:I,9,0),"")</f>
        <v>Latis</v>
      </c>
      <c r="M2" s="99"/>
    </row>
    <row r="3" spans="1:13" s="39" customFormat="1" ht="30.75">
      <c r="A3" s="37" t="s">
        <v>39143</v>
      </c>
      <c r="B3" s="37" t="str">
        <f>IFERROR(VLOOKUP(D3,DB!A:K,11,0),"")</f>
        <v>R5</v>
      </c>
      <c r="C3" s="37">
        <v>1</v>
      </c>
      <c r="D3" s="37" t="s">
        <v>33407</v>
      </c>
      <c r="E3" s="37" t="s">
        <v>39109</v>
      </c>
      <c r="F3" s="38">
        <v>45926.188877314817</v>
      </c>
      <c r="G3" s="102">
        <f t="shared" ref="G3" ca="1" si="0">IFERROR(NOW()-F3,"")</f>
        <v>74.203563194445451</v>
      </c>
      <c r="H3" s="38">
        <v>45926.158159722225</v>
      </c>
      <c r="I3" s="37" t="str">
        <f>IFERROR(VLOOKUP(D3,DB!A:F,6,0),"")</f>
        <v>SCECO</v>
      </c>
      <c r="J3" s="37" t="str">
        <f>IFERROR(VLOOKUP(D3,DB!A:G,7,0),"")</f>
        <v>Good</v>
      </c>
      <c r="K3" s="37" t="s">
        <v>39144</v>
      </c>
      <c r="L3" s="37" t="str">
        <f>IFERROR(VLOOKUP(D3,DB!A:I,9,0),"")</f>
        <v>Latis</v>
      </c>
      <c r="M3" s="99"/>
    </row>
    <row r="4" spans="1:13" s="39" customFormat="1" ht="45.75" customHeight="1">
      <c r="A4" s="103" t="s">
        <v>39145</v>
      </c>
      <c r="B4" s="103" t="str">
        <f>IFERROR(VLOOKUP(D4,DB!A:K,11,0),"")</f>
        <v>R5</v>
      </c>
      <c r="C4" s="103">
        <v>1</v>
      </c>
      <c r="D4" s="103" t="s">
        <v>34832</v>
      </c>
      <c r="E4" s="103" t="s">
        <v>39109</v>
      </c>
      <c r="F4" s="104">
        <v>45948.661111111112</v>
      </c>
      <c r="G4" s="105">
        <f t="shared" ref="G4" ca="1" si="1">IFERROR(NOW()-F4,"")</f>
        <v>51.731329398149683</v>
      </c>
      <c r="H4" s="104">
        <v>45948.661111111112</v>
      </c>
      <c r="I4" s="103" t="str">
        <f>IFERROR(VLOOKUP(D4,DB!A:F,6,0),"")</f>
        <v>SCECO</v>
      </c>
      <c r="J4" s="103" t="str">
        <f>IFERROR(VLOOKUP(D4,DB!A:G,7,0),"")</f>
        <v>Dead</v>
      </c>
      <c r="K4" s="103" t="s">
        <v>39146</v>
      </c>
      <c r="L4" s="103" t="str">
        <f>IFERROR(VLOOKUP(D4,DB!A:I,9,0),"")</f>
        <v>Latis</v>
      </c>
    </row>
    <row r="5" spans="1:13" s="39" customFormat="1" ht="30.75">
      <c r="A5" s="103" t="s">
        <v>39147</v>
      </c>
      <c r="B5" s="103" t="str">
        <f>IFERROR(VLOOKUP(D5,DB!A:K,11,0),"")</f>
        <v>R5</v>
      </c>
      <c r="C5" s="103">
        <v>1</v>
      </c>
      <c r="D5" s="103" t="s">
        <v>36592</v>
      </c>
      <c r="E5" s="103" t="s">
        <v>39106</v>
      </c>
      <c r="F5" s="104">
        <v>45981.373298611114</v>
      </c>
      <c r="G5" s="105">
        <f ca="1">IFERROR(NOW()-F5,"")</f>
        <v>19.019141898148519</v>
      </c>
      <c r="H5" s="132">
        <v>45981.360798611109</v>
      </c>
      <c r="I5" s="103" t="str">
        <f>IFERROR(VLOOKUP(D5,DB!A:F,6,0),"")</f>
        <v>SCECO</v>
      </c>
      <c r="J5" s="103" t="str">
        <f>IFERROR(VLOOKUP(D5,DB!A:G,7,0),"")</f>
        <v>Dead</v>
      </c>
      <c r="K5" s="103" t="s">
        <v>39148</v>
      </c>
      <c r="L5" s="103" t="str">
        <f>IFERROR(VLOOKUP(D5,DB!A:I,9,0),"")</f>
        <v>Latis</v>
      </c>
    </row>
    <row r="6" spans="1:13">
      <c r="A6" s="37" t="s">
        <v>39149</v>
      </c>
      <c r="B6" s="37" t="str">
        <f>IFERROR(VLOOKUP(D6,DB!A:K,11,0),"")</f>
        <v>R5</v>
      </c>
      <c r="C6" s="37">
        <v>1</v>
      </c>
      <c r="D6" s="37" t="s">
        <v>37850</v>
      </c>
      <c r="E6" s="37" t="s">
        <v>39106</v>
      </c>
      <c r="F6" s="38">
        <v>45997.107488425929</v>
      </c>
      <c r="G6" s="131">
        <f t="shared" ref="G6" ca="1" si="2">IFERROR(NOW()-F6,"")</f>
        <v>3.2849520833333372</v>
      </c>
      <c r="H6" s="38">
        <v>45997.093599537038</v>
      </c>
      <c r="I6" s="37" t="str">
        <f>IFERROR(VLOOKUP(D6,DB!A:F,6,0),"")</f>
        <v>SCECO</v>
      </c>
      <c r="J6" s="37" t="str">
        <f>IFERROR(VLOOKUP(D6,DB!A:G,7,0),"")</f>
        <v>In progress</v>
      </c>
      <c r="K6" s="37" t="s">
        <v>39150</v>
      </c>
      <c r="L6" s="37" t="str">
        <f>IFERROR(VLOOKUP(D6,DB!A:I,9,0),"")</f>
        <v>Latis</v>
      </c>
    </row>
    <row r="7" spans="1:13" ht="45.75">
      <c r="A7" s="37" t="s">
        <v>39151</v>
      </c>
      <c r="B7" s="37" t="str">
        <f>IFERROR(VLOOKUP(D7,DB!A:K,11,0),"")</f>
        <v>R5</v>
      </c>
      <c r="C7" s="37">
        <v>1</v>
      </c>
      <c r="D7" s="37" t="s">
        <v>34379</v>
      </c>
      <c r="E7" s="37" t="s">
        <v>39106</v>
      </c>
      <c r="F7" s="38">
        <v>46000.097326388888</v>
      </c>
      <c r="G7" s="131">
        <f ca="1">IFERROR(NOW()-F7,"")</f>
        <v>0.29511412037390983</v>
      </c>
      <c r="H7" s="38">
        <v>45999.787118055552</v>
      </c>
      <c r="I7" s="37" t="str">
        <f>IFERROR(VLOOKUP(D7,DB!A:F,6,0),"")</f>
        <v>SCECO</v>
      </c>
      <c r="J7" s="37" t="str">
        <f>IFERROR(VLOOKUP(D7,DB!A:G,7,0),"")</f>
        <v>Weak</v>
      </c>
      <c r="K7" s="37" t="s">
        <v>39152</v>
      </c>
      <c r="L7" s="37" t="str">
        <f>IFERROR(VLOOKUP(D7,DB!A:I,9,0),"")</f>
        <v>Latis</v>
      </c>
    </row>
    <row r="8" spans="1:13">
      <c r="A8" s="37" t="s">
        <v>39153</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39154</v>
      </c>
      <c r="L8" s="37" t="str">
        <f>IFERROR(VLOOKUP(D8,DB!A:I,9,0),"")</f>
        <v>Latis</v>
      </c>
    </row>
    <row r="9" spans="1:13">
      <c r="A9" s="37"/>
      <c r="B9" s="37" t="str">
        <f>IFERROR(VLOOKUP(D9,DB!A:K,11,0),"")</f>
        <v>R5</v>
      </c>
      <c r="C9" s="37">
        <v>1</v>
      </c>
      <c r="D9" s="37" t="s">
        <v>38399</v>
      </c>
      <c r="E9" s="37" t="s">
        <v>39106</v>
      </c>
      <c r="F9" s="38" t="s">
        <v>24</v>
      </c>
      <c r="G9" s="131" t="str">
        <f ca="1">IFERROR(NOW()-F9,"")</f>
        <v/>
      </c>
      <c r="H9" s="38">
        <v>46000.373356481483</v>
      </c>
      <c r="I9" s="37" t="str">
        <f>IFERROR(VLOOKUP(D9,DB!A:F,6,0),"")</f>
        <v>SCECO</v>
      </c>
      <c r="J9" s="37" t="str">
        <f>IFERROR(VLOOKUP(D9,DB!A:G,7,0),"")</f>
        <v>Haj Removal</v>
      </c>
      <c r="K9" s="37" t="s">
        <v>39155</v>
      </c>
      <c r="L9" s="37" t="str">
        <f>IFERROR(VLOOKUP(D9,DB!A:I,9,0),"")</f>
        <v>Latis</v>
      </c>
    </row>
    <row r="10" spans="1:13">
      <c r="A10" s="37"/>
      <c r="B10" s="37" t="str">
        <f>IFERROR(VLOOKUP(D10,DB!A:K,11,0),"")</f>
        <v/>
      </c>
      <c r="C10" s="37"/>
      <c r="D10" s="154"/>
      <c r="E10" s="37"/>
      <c r="F10" s="38"/>
      <c r="G10" s="131">
        <f ca="1">IFERROR(NOW()-F10,"")</f>
        <v>46000.392440509262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46000.392440509262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46000.392440509262</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46000.392440509262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46000.392440509262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46000.392440509262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46000.392440509262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46000.392440509262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46000.392440509262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46000.392440509262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46000.392440509262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46000.392440509262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46000.392440509262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46000.392440509262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46000.392440509262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46000.392440509262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46000.392440509262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46000.392440509262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46000.392440509262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46000.392440509262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46000.392440509262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46000.392440509262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46000.392440509262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46000.392440509262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46000.392440509262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46000.392440509262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46000.392440509262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46000.392440509262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46000.392440509262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46000.392440509262</v>
      </c>
      <c r="H39" s="38"/>
      <c r="I39" s="37" t="str">
        <f>IFERROR(VLOOKUP(D39,DB!A:F,6,0),"")</f>
        <v/>
      </c>
      <c r="J39" s="37" t="str">
        <f>IFERROR(VLOOKUP(D39,DB!A:G,7,0),"")</f>
        <v/>
      </c>
      <c r="K39" s="37"/>
      <c r="L39" s="37" t="str">
        <f>IFERROR(VLOOKUP(D39,DB!A:I,9,0),"")</f>
        <v/>
      </c>
    </row>
    <row r="40" spans="1:12">
      <c r="A40" s="37" t="s">
        <v>39156</v>
      </c>
      <c r="B40" s="37" t="str">
        <f>IFERROR(VLOOKUP(D40,DB!A:K,11,0),"")</f>
        <v>R5</v>
      </c>
      <c r="C40" s="37">
        <v>1</v>
      </c>
      <c r="D40" s="37" t="s">
        <v>38187</v>
      </c>
      <c r="E40" s="37" t="s">
        <v>39106</v>
      </c>
      <c r="F40" s="38">
        <v>46000.087430555555</v>
      </c>
      <c r="G40" s="131">
        <f ca="1">IFERROR(NOW()-F40,"")</f>
        <v>0.3050099537067581</v>
      </c>
      <c r="H40" s="38">
        <v>46000.164756944447</v>
      </c>
      <c r="I40" s="37" t="str">
        <f>IFERROR(VLOOKUP(D40,DB!A:F,6,0),"")</f>
        <v>SCECO</v>
      </c>
      <c r="J40" s="37" t="str">
        <f>IFERROR(VLOOKUP(D40,DB!A:G,7,0),"")</f>
        <v>Haj Removal</v>
      </c>
      <c r="K40" s="37" t="s">
        <v>39157</v>
      </c>
      <c r="L40" s="37" t="str">
        <f>IFERROR(VLOOKUP(D40,DB!A:I,9,0),"")</f>
        <v>Latis</v>
      </c>
    </row>
    <row r="41" spans="1:12">
      <c r="A41" s="37"/>
      <c r="B41" s="37" t="str">
        <f>IFERROR(VLOOKUP(D41,DB!A:K,11,0),"")</f>
        <v/>
      </c>
      <c r="C41" s="37"/>
      <c r="D41" s="37"/>
      <c r="E41" s="37"/>
      <c r="F41" s="38"/>
      <c r="G41" s="131">
        <f ca="1">IFERROR(NOW()-F41,"")</f>
        <v>46000.392440509262</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39158</v>
      </c>
      <c r="B2" s="115" t="str">
        <f>IFERROR(VLOOKUP(D2,DB!A:K,11,0),"")</f>
        <v>R6</v>
      </c>
      <c r="C2" s="116">
        <v>1</v>
      </c>
      <c r="D2" s="115" t="s">
        <v>29562</v>
      </c>
      <c r="E2" s="138" t="s">
        <v>39106</v>
      </c>
      <c r="F2" s="117">
        <v>46000.364108796297</v>
      </c>
      <c r="G2" s="72">
        <f t="shared" ref="G2:G18" ca="1" si="0">IFERROR(NOW()-F2,"-")</f>
        <v>2.833171296515502E-2</v>
      </c>
      <c r="H2" s="117">
        <v>46000.346909722219</v>
      </c>
      <c r="I2" s="115" t="str">
        <f>IFERROR(VLOOKUP(D2,DB!A:F,6,0),"")</f>
        <v>SCECO</v>
      </c>
      <c r="J2" s="115" t="str">
        <f>IFERROR(VLOOKUP(D2,DB!A:G,7,0),"")</f>
        <v>Dead</v>
      </c>
      <c r="K2" s="118" t="s">
        <v>39159</v>
      </c>
      <c r="L2" s="133" t="str">
        <f>IFERROR(VLOOKUP(D2,DB!A:I,9,0),"")</f>
        <v>Latis</v>
      </c>
    </row>
    <row r="3" spans="1:16382" ht="31.5" customHeight="1">
      <c r="A3" s="114"/>
      <c r="B3" s="115" t="str">
        <f>IFERROR(VLOOKUP(D3,DB!A:K,11,0),"")</f>
        <v>R6</v>
      </c>
      <c r="C3" s="116"/>
      <c r="D3" s="115" t="s">
        <v>31168</v>
      </c>
      <c r="E3" s="138"/>
      <c r="F3" s="117"/>
      <c r="G3" s="72">
        <f t="shared" ca="1" si="0"/>
        <v>46000.392440509262</v>
      </c>
      <c r="H3" s="117"/>
      <c r="I3" s="115" t="str">
        <f>IFERROR(VLOOKUP(D3,DB!A:F,6,0),"")</f>
        <v>SCECO</v>
      </c>
      <c r="J3" s="115" t="str">
        <f>IFERROR(VLOOKUP(D3,DB!A:G,7,0),"")</f>
        <v>Good</v>
      </c>
      <c r="K3" s="118"/>
      <c r="L3" s="133" t="str">
        <f>IFERROR(VLOOKUP(D3,DB!A:I,9,0),"")</f>
        <v>Latis</v>
      </c>
    </row>
    <row r="4" spans="1:16382" ht="31.5" customHeight="1">
      <c r="A4" s="114"/>
      <c r="B4" s="115" t="str">
        <f>IFERROR(VLOOKUP(D4,DB!A:K,11,0),"")</f>
        <v/>
      </c>
      <c r="C4" s="116"/>
      <c r="D4" s="115"/>
      <c r="E4" s="138"/>
      <c r="F4" s="117"/>
      <c r="G4" s="72">
        <f t="shared" ca="1" si="0"/>
        <v>46000.392440509262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46000.392440509262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46000.392440509262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46000.392440509262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46000.392440509262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46000.392440509262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46000.392440509262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46000.392440509262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46000.392440509262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46000.392440509262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46000.392440509262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46000.392440509262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46000.392440509262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46000.392440509262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46000.392440509262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46000.392440509262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46000.392440509262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46000.392440509262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46000.392440509262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46000.392440509262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46000.392440509262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46000.392440509262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46000.392440509262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46000.392440509262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46000.392440509262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46000.392440509262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46000.392440509262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46000.392440509262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46000.392440509262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46000.392440509262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46000.392440509262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46000.392440509262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46000.392440509262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46000.392440509262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46000.392440509262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46000.392440509262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46000.392440509262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46000.392440509262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46000.392440509262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46000.392440509262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46000.392440509262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46000.392440509262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46000.392440509262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46000.392440509262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46000.392440509262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46000.392440509262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46000.392440509262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46000.392440509262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46000.392440509262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46000.392440509262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46000.392440509262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46000.392440509262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46000.392440509262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46000.392440509262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46000.392440509262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46000.392440509262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46000.392440509262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46000.392440509262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46000.392440509262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46000.392440509262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46000.392440509262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46000.392440509262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46000.392440509262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46000.392440509262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46000.392440509262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46000.392440509262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46000.392440509262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46000.392440509262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46000.392440509262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46000.392440509262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46000.392440509262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46000.392440509262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46000.392440509262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46000.392440509262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46000.392440509262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46000.392440509262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46000.392440509262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46000.392440509262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46000.392440509262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46000.392440509262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46000.392440509262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46000.392440509262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46000.392440509262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46000.392440509262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46000.392440509262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46000.392440509262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46000.392440509262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46000.392440509262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46000.392440509262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46000.392440509262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46000.392440509262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46000.392440509262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46000.392440509262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46000.392440509262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46000.392440509262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46000.392440509262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46000.392440509262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46000.392440509262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46000.392440509262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46000.392440509262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46000.392440509262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46000.392440509262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46000.392440509262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46000.392440509262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46000.392440509262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46000.392440509262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46000.392440509262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46000.392440509262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46000.392440509262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46000.392440509262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46000.392440509262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46000.392440509262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46000.392440509262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46000.392440509262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46000.392440509262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46000.392440509262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46000.392440509262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46000.392440509262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46000.392440509262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46000.392440509262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46000.392440509262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46000.392440509262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46000.392440509262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46000.392440509262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46000.392440509262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46000.392440509262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46000.392440509262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46000.392440509262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46000.392440509262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46000.392440509262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46000.392440509262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46000.392440509262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46000.392440509262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46000.392440509262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46000.392440509262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46000.392440509262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46000.392440509262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46000.392440509262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46000.392440509262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46000.392440509262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46000.392440509262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46000.392440509262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46000.392440509262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46000.392440509262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46000.392440509262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46000.392440509262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46000.392440509262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46000.392440509262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46000.392440509262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46000.392440509262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46000.392440509262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46000.392440509262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46000.392440509262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46000.392440509262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46000.392440509262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46000.392440509262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46000.392440509262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46000.392440509262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46000.392440509262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46000.392440509262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46000.392440509262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46000.392440509262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46000.392440509262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46000.392440509262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46000.392440509262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46000.392440509262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46000.392440509262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46000.392440509262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46000.392440509262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46000.392440509262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46000.392440509262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46000.392440509262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46000.392440509262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46000.392440509262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46000.392440509262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46000.392440509262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46000.392440509262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46000.392440509262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46000.392440509262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46000.392440509262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46000.392440509262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46000.392440509262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46000.392440509262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46000.392440509262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46000.392440509262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46000.392440509262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46000.392440509262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46000.392440509262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46000.392440509262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46000.392440509262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46000.392440509262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46000.392440509262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46000.392440509262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46000.392440509262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46000.392440509262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46000.392440509262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46000.392440509262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46000.392440509262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46000.392440509262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46000.392440509262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46000.392440509262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46000.392440509262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46000.392440509262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46000.392440509262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46000.392440509262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46000.392440509262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46000.392440509262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46000.392440509262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46000.392440509262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46000.392440509262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46000.392440509262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46000.392440509262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46000.392440509262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46000.392440509262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46000.392440509262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46000.392440509262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46000.392440509262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46000.392440509262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46000.392440509262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46000.392440509262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46000.392440509262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46000.392440509262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46000.392440509262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46000.392440509262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46000.392440509262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46000.392440509262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46000.392440509262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46000.392440509262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46000.392440509262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46000.392440509262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46000.392440509262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46000.392440509262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46000.392440509262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46000.392440509262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46000.392440509262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46000.392440509262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46000.392440509262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46000.392440509262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46000.392440509262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46000.392440509262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46000.392440509262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46000.392440509262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46000.392440509262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46000.392440509262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46000.392440509262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46000.392440509262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46000.392440509262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46000.392440509262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46000.392440509262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46000.392440509262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46000.392440509262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46000.392440509262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46000.392440509262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46000.392440509262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46000.392440509262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46000.392440509262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46000.392440509262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46000.392440509262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46000.392440509262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46000.392440509262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46000.392440509262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46000.392440509262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46000.392440509262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46000.392440509262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46000.392440509262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46000.392440509262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46000.392440509262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46000.392440509262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46000.392440509262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46000.392440509262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46000.392440509262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46000.392440509262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46000.392440509262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46000.392440509262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46000.392440509262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46000.392440509262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46000.392440509262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46000.392440509262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46000.392440509262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46000.392440509262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46000.392440509262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46000.392440509262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46000.392440509262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46000.392440509262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46000.392440509262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46000.392440509262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46000.392440509262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46000.392440509262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46000.392440509262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46000.392440509262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46000.392440509262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46000.392440509262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46000.392440509262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46000.392440509262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46000.392440509262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46000.392440509262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46000.392440509262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46000.392440509262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46000.392440509262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46000.392440509262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46000.392440509262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46000.392440509262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46000.392440509262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46000.392440509262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46000.392440509262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46000.392440509262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46000.392440509262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46000.392440509262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46000.392440509262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46000.392440509262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46000.392440509262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46000.392440509262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46000.392440509262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46000.392440509262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46000.392440509262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46000.392440509262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46000.392440509262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46000.392440509262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46000.392440509262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46000.392440509262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46000.392440509262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46000.392440509262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46000.392440509262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46000.392440509262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46000.392440509262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46000.392440509262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46000.392440509262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46000.392440509262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46000.392440509262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46000.392440509262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46000.392440509262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46000.392440509262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46000.392440509262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46000.392440509262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46000.392440509262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46000.392440509262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46000.392440509262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46000.392440509262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46000.392440509262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46000.392440509262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46000.392440509262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46000.392440509262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46000.392440509262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46000.392440509262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46000.392440509262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46000.392440509262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46000.392440509262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46000.392440509262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46000.392440509262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46000.392440509262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46000.392440509262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46000.392440509262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46000.392440509262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46000.392440509262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46000.392440509262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46000.392440509262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46000.392440509262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46000.392440509262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46000.392440509262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46000.392440509262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46000.392440509262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46000.392440509262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46000.392440509262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46000.392440509262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46000.392440509262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46000.392440509262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46000.392440509262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46000.392440509262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46000.392440509262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46000.392440509262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46000.392440509262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46000.392440509262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46000.392440509262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46000.392440509262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46000.392440509262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46000.392440509262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46000.392440509262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46000.392440509262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46000.392440509262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46000.392440509262</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46000.392440509262</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2025-12-09T06:25:07Z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